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51951\Desktop\"/>
    </mc:Choice>
  </mc:AlternateContent>
  <bookViews>
    <workbookView xWindow="0" yWindow="0" windowWidth="28800" windowHeight="12435" activeTab="1"/>
  </bookViews>
  <sheets>
    <sheet name="Rekapitulácia stavby" sheetId="1" r:id="rId1"/>
    <sheet name="V1 - Komunikácia - zámkov..." sheetId="2" r:id="rId2"/>
  </sheets>
  <definedNames>
    <definedName name="_xlnm._FilterDatabase" localSheetId="1" hidden="1">'V1 - Komunikácia - zámkov...'!$C$121:$K$148</definedName>
    <definedName name="_xlnm.Print_Titles" localSheetId="0">'Rekapitulácia stavby'!$92:$92</definedName>
    <definedName name="_xlnm.Print_Titles" localSheetId="1">'V1 - Komunikácia - zámkov...'!$121:$121</definedName>
    <definedName name="_xlnm.Print_Area" localSheetId="0">'Rekapitulácia stavby'!$D$4:$AO$76,'Rekapitulácia stavby'!$C$82:$AQ$96</definedName>
    <definedName name="_xlnm.Print_Area" localSheetId="1">'V1 - Komunikácia - zámkov...'!$C$109:$K$148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48" i="2"/>
  <c r="BH148" i="2"/>
  <c r="BG148" i="2"/>
  <c r="BE148" i="2"/>
  <c r="T148" i="2"/>
  <c r="T147" i="2" s="1"/>
  <c r="R148" i="2"/>
  <c r="R147" i="2" s="1"/>
  <c r="P148" i="2"/>
  <c r="P147" i="2" s="1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125" i="2"/>
  <c r="BH125" i="2"/>
  <c r="BG125" i="2"/>
  <c r="BE125" i="2"/>
  <c r="T125" i="2"/>
  <c r="R125" i="2"/>
  <c r="P125" i="2"/>
  <c r="F116" i="2"/>
  <c r="E114" i="2"/>
  <c r="F89" i="2"/>
  <c r="E87" i="2"/>
  <c r="J24" i="2"/>
  <c r="E24" i="2"/>
  <c r="J119" i="2" s="1"/>
  <c r="J23" i="2"/>
  <c r="J21" i="2"/>
  <c r="E21" i="2"/>
  <c r="J118" i="2" s="1"/>
  <c r="J20" i="2"/>
  <c r="J18" i="2"/>
  <c r="E18" i="2"/>
  <c r="F119" i="2" s="1"/>
  <c r="J17" i="2"/>
  <c r="J15" i="2"/>
  <c r="E15" i="2"/>
  <c r="F118" i="2" s="1"/>
  <c r="J14" i="2"/>
  <c r="J12" i="2"/>
  <c r="J89" i="2" s="1"/>
  <c r="E7" i="2"/>
  <c r="E112" i="2" s="1"/>
  <c r="L90" i="1"/>
  <c r="AM90" i="1"/>
  <c r="AM89" i="1"/>
  <c r="L89" i="1"/>
  <c r="AM87" i="1"/>
  <c r="L87" i="1"/>
  <c r="L85" i="1"/>
  <c r="L84" i="1"/>
  <c r="BK144" i="2"/>
  <c r="J135" i="2"/>
  <c r="J148" i="2"/>
  <c r="J147" i="2" s="1"/>
  <c r="BK142" i="2"/>
  <c r="BK131" i="2"/>
  <c r="J125" i="2"/>
  <c r="AS94" i="1"/>
  <c r="BK148" i="2"/>
  <c r="J144" i="2"/>
  <c r="J139" i="2"/>
  <c r="BK132" i="2"/>
  <c r="J131" i="2"/>
  <c r="J130" i="2" s="1"/>
  <c r="J129" i="2"/>
  <c r="BK125" i="2"/>
  <c r="J142" i="2"/>
  <c r="BK139" i="2"/>
  <c r="BK135" i="2"/>
  <c r="J132" i="2"/>
  <c r="BK129" i="2"/>
  <c r="J134" i="2" l="1"/>
  <c r="J124" i="2"/>
  <c r="J141" i="2"/>
  <c r="J123" i="2" s="1"/>
  <c r="J122" i="2" s="1"/>
  <c r="BK141" i="2"/>
  <c r="P141" i="2"/>
  <c r="P124" i="2"/>
  <c r="R124" i="2"/>
  <c r="T124" i="2"/>
  <c r="P130" i="2"/>
  <c r="T130" i="2"/>
  <c r="R141" i="2"/>
  <c r="BK124" i="2"/>
  <c r="BK130" i="2"/>
  <c r="R130" i="2"/>
  <c r="BK134" i="2"/>
  <c r="P134" i="2"/>
  <c r="R134" i="2"/>
  <c r="T134" i="2"/>
  <c r="T141" i="2"/>
  <c r="E85" i="2"/>
  <c r="F92" i="2"/>
  <c r="J116" i="2"/>
  <c r="BF129" i="2"/>
  <c r="BF131" i="2"/>
  <c r="J91" i="2"/>
  <c r="BF125" i="2"/>
  <c r="BF139" i="2"/>
  <c r="F91" i="2"/>
  <c r="BF142" i="2"/>
  <c r="BF148" i="2"/>
  <c r="J92" i="2"/>
  <c r="BF132" i="2"/>
  <c r="BF135" i="2"/>
  <c r="BF144" i="2"/>
  <c r="BK147" i="2"/>
  <c r="J102" i="2" s="1"/>
  <c r="J33" i="2"/>
  <c r="AV95" i="1" s="1"/>
  <c r="F33" i="2"/>
  <c r="AZ95" i="1" s="1"/>
  <c r="AZ94" i="1" s="1"/>
  <c r="W29" i="1" s="1"/>
  <c r="F35" i="2"/>
  <c r="BB95" i="1" s="1"/>
  <c r="BB94" i="1" s="1"/>
  <c r="W31" i="1" s="1"/>
  <c r="F36" i="2"/>
  <c r="BC95" i="1" s="1"/>
  <c r="BC94" i="1" s="1"/>
  <c r="W32" i="1" s="1"/>
  <c r="F37" i="2"/>
  <c r="BD95" i="1" s="1"/>
  <c r="BD94" i="1" s="1"/>
  <c r="W33" i="1" s="1"/>
  <c r="J101" i="2" l="1"/>
  <c r="J98" i="2"/>
  <c r="J99" i="2"/>
  <c r="J100" i="2"/>
  <c r="P123" i="2"/>
  <c r="P122" i="2" s="1"/>
  <c r="AU95" i="1" s="1"/>
  <c r="AU94" i="1" s="1"/>
  <c r="R123" i="2"/>
  <c r="R122" i="2" s="1"/>
  <c r="T123" i="2"/>
  <c r="T122" i="2" s="1"/>
  <c r="BK123" i="2"/>
  <c r="J97" i="2" s="1"/>
  <c r="F34" i="2"/>
  <c r="BA95" i="1" s="1"/>
  <c r="BA94" i="1" s="1"/>
  <c r="W30" i="1" s="1"/>
  <c r="AY94" i="1"/>
  <c r="AV94" i="1"/>
  <c r="AK29" i="1" s="1"/>
  <c r="AX94" i="1"/>
  <c r="J34" i="2"/>
  <c r="AW95" i="1" s="1"/>
  <c r="AT95" i="1" s="1"/>
  <c r="BK122" i="2" l="1"/>
  <c r="J96" i="2" s="1"/>
  <c r="AW94" i="1"/>
  <c r="AK30" i="1" s="1"/>
  <c r="J30" i="2" l="1"/>
  <c r="AG95" i="1" s="1"/>
  <c r="AG94" i="1" s="1"/>
  <c r="AT94" i="1"/>
  <c r="AN95" i="1" l="1"/>
  <c r="J39" i="2"/>
  <c r="AN94" i="1"/>
  <c r="AK26" i="1"/>
  <c r="AK35" i="1" s="1"/>
</calcChain>
</file>

<file path=xl/sharedStrings.xml><?xml version="1.0" encoding="utf-8"?>
<sst xmlns="http://schemas.openxmlformats.org/spreadsheetml/2006/main" count="498" uniqueCount="161">
  <si>
    <t>Export Komplet</t>
  </si>
  <si>
    <t/>
  </si>
  <si>
    <t>2.0</t>
  </si>
  <si>
    <t>False</t>
  </si>
  <si>
    <t>{877e413c-e428-4e82-9d98-6f2c18b3697c}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</si>
  <si>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</si>
  <si>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</si>
  <si>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</si>
  <si>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</si>
  <si>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</si>
  <si>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</si>
  <si>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P23</t>
  </si>
  <si>
    <t>Stavba:</t>
  </si>
  <si>
    <t>Cintorín - komunikácia</t>
  </si>
  <si>
    <t>JKSO:</t>
  </si>
  <si>
    <t>KS:</t>
  </si>
  <si>
    <t>Miesto:</t>
  </si>
  <si>
    <t xml:space="preserve"> </t>
  </si>
  <si>
    <t>Dátum:</t>
  </si>
  <si>
    <t>4. 5. 2020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</si>
  <si>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</si>
  <si>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</si>
  <si>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</si>
  <si>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</si>
  <si>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</si>
  <si>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</si>
  <si>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</si>
  <si>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</si>
  <si>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</si>
  <si>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</si>
  <si>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</si>
  <si>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</si>
  <si>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</si>
  <si>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</si>
  <si>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</si>
  <si>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</si>
  <si>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</si>
  <si>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</si>
  <si>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</si>
  <si>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</si>
  <si>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</si>
  <si>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</si>
  <si>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</si>
  <si>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</si>
  <si>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</si>
  <si>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</si>
  <si>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</si>
  <si>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</si>
  <si>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</si>
  <si>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</si>
  <si>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</si>
  <si>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</si>
  <si>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</si>
  <si>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</si>
  <si>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</si>
  <si>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</si>
  <si>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</si>
  <si>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</si>
  <si>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</si>
  <si>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</si>
  <si>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</si>
  <si>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</si>
  <si>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</si>
  <si>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</si>
  <si>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</si>
  <si>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</si>
  <si>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</si>
  <si>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</si>
  <si>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</si>
  <si>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</si>
  <si>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</si>
  <si>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</si>
  <si>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</si>
  <si>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</si>
  <si>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V1</t>
  </si>
  <si>
    <t>Komunikácia - zámková dlažba V1.0</t>
  </si>
  <si>
    <t>STA</t>
  </si>
  <si>
    <t>1</t>
  </si>
  <si>
    <t>{9102cec6-936c-4c77-ace8-72bf1b258893}</t>
  </si>
  <si>
    <t>KRYCÍ LIST ROZPOČTU</t>
  </si>
  <si>
    <t>Objekt:</t>
  </si>
  <si>
    <t>V1 - Komunikácia - zámková dlažba V1.0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</si>
  <si>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</si>
  <si>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</si>
  <si>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</si>
  <si>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</si>
  <si>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</si>
  <si>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</si>
  <si>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</si>
  <si>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</t>
  </si>
  <si>
    <t xml:space="preserve">    5 - Komunikácie   </t>
  </si>
  <si>
    <t xml:space="preserve">    9 - Ostatné konštrukcie a práce-búranie   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</si>
  <si>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</si>
  <si>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</si>
  <si>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</si>
  <si>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</si>
  <si>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</si>
  <si>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</si>
  <si>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</si>
  <si>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</si>
  <si>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</si>
  <si>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</si>
  <si>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</si>
  <si>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</si>
  <si>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</si>
  <si>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</si>
  <si>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</si>
  <si>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</si>
  <si>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</si>
  <si>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</si>
  <si>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122201101</t>
  </si>
  <si>
    <t>Odkopávka a prekopávka nezapažená v hornine 3, do 100 m3</t>
  </si>
  <si>
    <t>m3</t>
  </si>
  <si>
    <t>4</t>
  </si>
  <si>
    <t>2</t>
  </si>
  <si>
    <t>-1975336210</t>
  </si>
  <si>
    <t>VV</t>
  </si>
  <si>
    <t>"skladba 0,35 m š. 3,0 m (vykop š.3,3m)" 3,3*(56+5)*0,35</t>
  </si>
  <si>
    <t>"skladba 0,35 m š.2,5m(výkop š.2,8m )" 2,8*(115+5+55)*0,35</t>
  </si>
  <si>
    <t>Súčet</t>
  </si>
  <si>
    <t>162501112</t>
  </si>
  <si>
    <t>Vodorovné premiestnenie výkopku po nespevnenej ceste z horniny tr.1-4, do 100 m3 na vzdialenosť do 3000 m</t>
  </si>
  <si>
    <t>-1893228433</t>
  </si>
  <si>
    <t>5</t>
  </si>
  <si>
    <t>m2</t>
  </si>
  <si>
    <t>Zakladanie</t>
  </si>
  <si>
    <t>289971211.S</t>
  </si>
  <si>
    <t>Zhotovenie vrstvy z geotextílie na upravenom povrchu sklon do 1 : 5 , šírky od 0 do 3 m</t>
  </si>
  <si>
    <t>-2121841451</t>
  </si>
  <si>
    <t>M</t>
  </si>
  <si>
    <t>693110005560.S</t>
  </si>
  <si>
    <t>Geotextília polyesterová netkaná 400 g/m2</t>
  </si>
  <si>
    <t>8</t>
  </si>
  <si>
    <t>2039159985</t>
  </si>
  <si>
    <t>620,5*1,02 'Přepočítané koeficientom množstva</t>
  </si>
  <si>
    <t xml:space="preserve">Komunikácie   </t>
  </si>
  <si>
    <t>564871111.S</t>
  </si>
  <si>
    <t>Podklad zo štrkodrviny s rozprestretím a zhutnením, po zhutnení hr. 250 mm</t>
  </si>
  <si>
    <t>1150187260</t>
  </si>
  <si>
    <t>"skladba 0,25 m š. 3,3 m" 3,3*(56+5)</t>
  </si>
  <si>
    <t>"skladba 0,25 m š.2,8m" 2,8*(115+5+55)</t>
  </si>
  <si>
    <t>9</t>
  </si>
  <si>
    <t>592460010600.S</t>
  </si>
  <si>
    <t>Dlažba betónová, rozmer 200x100x60 mm, prírodná</t>
  </si>
  <si>
    <t>999505158</t>
  </si>
  <si>
    <t xml:space="preserve">Ostatné konštrukcie a práce-búranie   </t>
  </si>
  <si>
    <t>592170001800.S</t>
  </si>
  <si>
    <t>Obrubník parkový, lxšxv 1000x50x200 mm, prírodný</t>
  </si>
  <si>
    <t>ks</t>
  </si>
  <si>
    <t>1901223586</t>
  </si>
  <si>
    <t>472*1,05 'Přepočítané koeficientom množstva</t>
  </si>
  <si>
    <t>918101111.S</t>
  </si>
  <si>
    <t>Lôžko pod obrubníky, krajníky alebo obruby z dlažobných kociek z betónu prostého tr. C 12/15</t>
  </si>
  <si>
    <t>1332472760</t>
  </si>
  <si>
    <t>472*0,2*0,15</t>
  </si>
  <si>
    <t>99</t>
  </si>
  <si>
    <t>-509521304</t>
  </si>
  <si>
    <t>cement II/B-S 32,5 R 25 kg Ladce</t>
  </si>
  <si>
    <t>q</t>
  </si>
  <si>
    <t>Ostatné</t>
  </si>
  <si>
    <t>585220000400.S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</si>
</sst>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9" workbookViewId="0">
      <selection activeCell="AO98" sqref="AO9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178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S4" s="16" t="s">
        <v>6</v>
      </c>
    </row>
    <row r="5" spans="1:74" s="1" customFormat="1" ht="12" customHeight="1">
      <c r="B5" s="19"/>
      <c r="D5" s="22" t="s">
        <v>10</v>
      </c>
      <c r="K5" s="206" t="s">
        <v>11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9"/>
      <c r="BS5" s="16" t="s">
        <v>6</v>
      </c>
    </row>
    <row r="6" spans="1:74" s="1" customFormat="1" ht="36.950000000000003" customHeight="1">
      <c r="B6" s="19"/>
      <c r="D6" s="24" t="s">
        <v>12</v>
      </c>
      <c r="K6" s="207" t="s">
        <v>13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9"/>
      <c r="BS6" s="16" t="s">
        <v>6</v>
      </c>
    </row>
    <row r="7" spans="1:74" s="1" customFormat="1" ht="12" customHeight="1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16</v>
      </c>
      <c r="K8" s="23" t="s">
        <v>17</v>
      </c>
      <c r="AK8" s="25" t="s">
        <v>18</v>
      </c>
      <c r="AN8" s="23" t="s">
        <v>19</v>
      </c>
      <c r="AR8" s="19"/>
      <c r="BS8" s="16" t="s">
        <v>6</v>
      </c>
    </row>
    <row r="9" spans="1:74" s="1" customFormat="1" ht="14.45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s="1" customFormat="1" ht="18.399999999999999" customHeight="1">
      <c r="B11" s="19"/>
      <c r="E11" s="23" t="s">
        <v>17</v>
      </c>
      <c r="AK11" s="25" t="s">
        <v>22</v>
      </c>
      <c r="AN11" s="23" t="s">
        <v>1</v>
      </c>
      <c r="AR11" s="19"/>
      <c r="BS11" s="16" t="s">
        <v>6</v>
      </c>
    </row>
    <row r="12" spans="1:74" s="1" customFormat="1" ht="6.95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23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17</v>
      </c>
      <c r="AK14" s="25" t="s">
        <v>22</v>
      </c>
      <c r="AN14" s="23" t="s">
        <v>1</v>
      </c>
      <c r="AR14" s="19"/>
      <c r="BS14" s="16" t="s">
        <v>6</v>
      </c>
    </row>
    <row r="15" spans="1:74" s="1" customFormat="1" ht="6.95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24</v>
      </c>
      <c r="AK16" s="25" t="s">
        <v>21</v>
      </c>
      <c r="AN16" s="23" t="s">
        <v>1</v>
      </c>
      <c r="AR16" s="19"/>
      <c r="BS16" s="16" t="s">
        <v>3</v>
      </c>
    </row>
    <row r="17" spans="1:71" s="1" customFormat="1" ht="18.399999999999999" customHeight="1">
      <c r="B17" s="19"/>
      <c r="E17" s="23" t="s">
        <v>17</v>
      </c>
      <c r="AK17" s="25" t="s">
        <v>22</v>
      </c>
      <c r="AN17" s="23" t="s">
        <v>1</v>
      </c>
      <c r="AR17" s="19"/>
      <c r="BS17" s="16" t="s">
        <v>25</v>
      </c>
    </row>
    <row r="18" spans="1:71" s="1" customFormat="1" ht="6.95" customHeight="1">
      <c r="B18" s="19"/>
      <c r="AR18" s="19"/>
      <c r="BS18" s="16" t="s">
        <v>26</v>
      </c>
    </row>
    <row r="19" spans="1:71" s="1" customFormat="1" ht="12" customHeight="1">
      <c r="B19" s="19"/>
      <c r="D19" s="25" t="s">
        <v>27</v>
      </c>
      <c r="AK19" s="25" t="s">
        <v>21</v>
      </c>
      <c r="AN19" s="23" t="s">
        <v>1</v>
      </c>
      <c r="AR19" s="19"/>
      <c r="BS19" s="16" t="s">
        <v>26</v>
      </c>
    </row>
    <row r="20" spans="1:71" s="1" customFormat="1" ht="18.399999999999999" customHeight="1">
      <c r="B20" s="19"/>
      <c r="E20" s="23" t="s">
        <v>17</v>
      </c>
      <c r="AK20" s="25" t="s">
        <v>22</v>
      </c>
      <c r="AN20" s="23" t="s">
        <v>1</v>
      </c>
      <c r="AR20" s="19"/>
      <c r="BS20" s="16" t="s">
        <v>25</v>
      </c>
    </row>
    <row r="21" spans="1:71" s="1" customFormat="1" ht="6.95" customHeight="1">
      <c r="B21" s="19"/>
      <c r="AR21" s="19"/>
    </row>
    <row r="22" spans="1:71" s="1" customFormat="1" ht="12" customHeight="1">
      <c r="B22" s="19"/>
      <c r="D22" s="25" t="s">
        <v>28</v>
      </c>
      <c r="AR22" s="19"/>
    </row>
    <row r="23" spans="1:71" s="1" customFormat="1" ht="16.5" customHeight="1">
      <c r="B23" s="19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9"/>
    </row>
    <row r="24" spans="1:71" s="1" customFormat="1" ht="6.95" customHeight="1">
      <c r="B24" s="19"/>
      <c r="AR24" s="19"/>
    </row>
    <row r="25" spans="1:71" s="1" customFormat="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>
      <c r="A26" s="28"/>
      <c r="B26" s="29"/>
      <c r="C26" s="28"/>
      <c r="D26" s="30" t="s">
        <v>29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09">
        <f>ROUND(AG94,2)</f>
        <v>0</v>
      </c>
      <c r="AL26" s="210"/>
      <c r="AM26" s="210"/>
      <c r="AN26" s="210"/>
      <c r="AO26" s="210"/>
      <c r="AP26" s="28"/>
      <c r="AQ26" s="28"/>
      <c r="AR26" s="29"/>
      <c r="BE26" s="28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11" t="s">
        <v>30</v>
      </c>
      <c r="M28" s="211"/>
      <c r="N28" s="211"/>
      <c r="O28" s="211"/>
      <c r="P28" s="211"/>
      <c r="Q28" s="28"/>
      <c r="R28" s="28"/>
      <c r="S28" s="28"/>
      <c r="T28" s="28"/>
      <c r="U28" s="28"/>
      <c r="V28" s="28"/>
      <c r="W28" s="211" t="s">
        <v>31</v>
      </c>
      <c r="X28" s="211"/>
      <c r="Y28" s="211"/>
      <c r="Z28" s="211"/>
      <c r="AA28" s="211"/>
      <c r="AB28" s="211"/>
      <c r="AC28" s="211"/>
      <c r="AD28" s="211"/>
      <c r="AE28" s="211"/>
      <c r="AF28" s="28"/>
      <c r="AG28" s="28"/>
      <c r="AH28" s="28"/>
      <c r="AI28" s="28"/>
      <c r="AJ28" s="28"/>
      <c r="AK28" s="211" t="s">
        <v>32</v>
      </c>
      <c r="AL28" s="211"/>
      <c r="AM28" s="211"/>
      <c r="AN28" s="211"/>
      <c r="AO28" s="211"/>
      <c r="AP28" s="28"/>
      <c r="AQ28" s="28"/>
      <c r="AR28" s="29"/>
      <c r="BE28" s="28"/>
    </row>
    <row r="29" spans="1:71" s="3" customFormat="1" ht="14.45" customHeight="1">
      <c r="B29" s="33"/>
      <c r="D29" s="25" t="s">
        <v>33</v>
      </c>
      <c r="F29" s="25" t="s">
        <v>34</v>
      </c>
      <c r="L29" s="196">
        <v>0.2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3"/>
    </row>
    <row r="30" spans="1:71" s="3" customFormat="1" ht="14.45" customHeight="1">
      <c r="B30" s="33"/>
      <c r="F30" s="25" t="s">
        <v>35</v>
      </c>
      <c r="L30" s="196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3"/>
    </row>
    <row r="31" spans="1:71" s="3" customFormat="1" ht="14.45" hidden="1" customHeight="1">
      <c r="B31" s="33"/>
      <c r="F31" s="25" t="s">
        <v>36</v>
      </c>
      <c r="L31" s="19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3"/>
    </row>
    <row r="32" spans="1:71" s="3" customFormat="1" ht="14.45" hidden="1" customHeight="1">
      <c r="B32" s="33"/>
      <c r="F32" s="25" t="s">
        <v>37</v>
      </c>
      <c r="L32" s="19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3"/>
    </row>
    <row r="33" spans="1:57" s="3" customFormat="1" ht="14.45" hidden="1" customHeight="1">
      <c r="B33" s="33"/>
      <c r="F33" s="25" t="s">
        <v>38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3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>
      <c r="A35" s="28"/>
      <c r="B35" s="29"/>
      <c r="C35" s="34"/>
      <c r="D35" s="35" t="s">
        <v>39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40</v>
      </c>
      <c r="U35" s="36"/>
      <c r="V35" s="36"/>
      <c r="W35" s="36"/>
      <c r="X35" s="197" t="s">
        <v>41</v>
      </c>
      <c r="Y35" s="198"/>
      <c r="Z35" s="198"/>
      <c r="AA35" s="198"/>
      <c r="AB35" s="198"/>
      <c r="AC35" s="36"/>
      <c r="AD35" s="36"/>
      <c r="AE35" s="36"/>
      <c r="AF35" s="36"/>
      <c r="AG35" s="36"/>
      <c r="AH35" s="36"/>
      <c r="AI35" s="36"/>
      <c r="AJ35" s="36"/>
      <c r="AK35" s="199">
        <f>SUM(AK26:AK33)</f>
        <v>0</v>
      </c>
      <c r="AL35" s="198"/>
      <c r="AM35" s="198"/>
      <c r="AN35" s="198"/>
      <c r="AO35" s="200"/>
      <c r="AP35" s="34"/>
      <c r="AQ35" s="34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38"/>
      <c r="D49" s="39" t="s">
        <v>42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43</v>
      </c>
      <c r="AI49" s="40"/>
      <c r="AJ49" s="40"/>
      <c r="AK49" s="40"/>
      <c r="AL49" s="40"/>
      <c r="AM49" s="40"/>
      <c r="AN49" s="40"/>
      <c r="AO49" s="40"/>
      <c r="AR49" s="38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28"/>
      <c r="B60" s="29"/>
      <c r="C60" s="28"/>
      <c r="D60" s="41" t="s">
        <v>44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45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44</v>
      </c>
      <c r="AI60" s="31"/>
      <c r="AJ60" s="31"/>
      <c r="AK60" s="31"/>
      <c r="AL60" s="31"/>
      <c r="AM60" s="41" t="s">
        <v>45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28"/>
      <c r="B64" s="29"/>
      <c r="C64" s="28"/>
      <c r="D64" s="39" t="s">
        <v>46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47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28"/>
      <c r="B75" s="29"/>
      <c r="C75" s="28"/>
      <c r="D75" s="41" t="s">
        <v>44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45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44</v>
      </c>
      <c r="AI75" s="31"/>
      <c r="AJ75" s="31"/>
      <c r="AK75" s="31"/>
      <c r="AL75" s="31"/>
      <c r="AM75" s="41" t="s">
        <v>45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1" s="2" customFormat="1" ht="24.95" customHeight="1">
      <c r="A82" s="28"/>
      <c r="B82" s="29"/>
      <c r="C82" s="20" t="s">
        <v>48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47"/>
      <c r="C84" s="25" t="s">
        <v>10</v>
      </c>
      <c r="L84" s="4" t="str">
        <f>K5</f>
        <v>P23</v>
      </c>
      <c r="AR84" s="47"/>
    </row>
    <row r="85" spans="1:91" s="5" customFormat="1" ht="36.950000000000003" customHeight="1">
      <c r="B85" s="48"/>
      <c r="C85" s="49" t="s">
        <v>12</v>
      </c>
      <c r="L85" s="185" t="str">
        <f>K6</f>
        <v>Cintorín - komunikácia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R85" s="48"/>
    </row>
    <row r="86" spans="1:91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16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18</v>
      </c>
      <c r="AJ87" s="28"/>
      <c r="AK87" s="28"/>
      <c r="AL87" s="28"/>
      <c r="AM87" s="187" t="str">
        <f>IF(AN8= "","",AN8)</f>
        <v>4. 5. 2020</v>
      </c>
      <c r="AN87" s="187"/>
      <c r="AO87" s="28"/>
      <c r="AP87" s="28"/>
      <c r="AQ87" s="28"/>
      <c r="AR87" s="29"/>
      <c r="BE87" s="28"/>
    </row>
    <row r="88" spans="1:91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15.2" customHeight="1">
      <c r="A89" s="28"/>
      <c r="B89" s="29"/>
      <c r="C89" s="25" t="s">
        <v>20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24</v>
      </c>
      <c r="AJ89" s="28"/>
      <c r="AK89" s="28"/>
      <c r="AL89" s="28"/>
      <c r="AM89" s="188" t="str">
        <f>IF(E17="","",E17)</f>
        <v xml:space="preserve"> </v>
      </c>
      <c r="AN89" s="189"/>
      <c r="AO89" s="189"/>
      <c r="AP89" s="189"/>
      <c r="AQ89" s="28"/>
      <c r="AR89" s="29"/>
      <c r="AS89" s="190" t="s">
        <v>49</v>
      </c>
      <c r="AT89" s="191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1" s="2" customFormat="1" ht="15.2" customHeight="1">
      <c r="A90" s="28"/>
      <c r="B90" s="29"/>
      <c r="C90" s="25" t="s">
        <v>23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27</v>
      </c>
      <c r="AJ90" s="28"/>
      <c r="AK90" s="28"/>
      <c r="AL90" s="28"/>
      <c r="AM90" s="188" t="str">
        <f>IF(E20="","",E20)</f>
        <v xml:space="preserve"> </v>
      </c>
      <c r="AN90" s="189"/>
      <c r="AO90" s="189"/>
      <c r="AP90" s="189"/>
      <c r="AQ90" s="28"/>
      <c r="AR90" s="29"/>
      <c r="AS90" s="192"/>
      <c r="AT90" s="193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1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92"/>
      <c r="AT91" s="193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1" s="2" customFormat="1" ht="29.25" customHeight="1">
      <c r="A92" s="28"/>
      <c r="B92" s="29"/>
      <c r="C92" s="180" t="s">
        <v>50</v>
      </c>
      <c r="D92" s="181"/>
      <c r="E92" s="181"/>
      <c r="F92" s="181"/>
      <c r="G92" s="181"/>
      <c r="H92" s="56"/>
      <c r="I92" s="182" t="s">
        <v>51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3" t="s">
        <v>52</v>
      </c>
      <c r="AH92" s="181"/>
      <c r="AI92" s="181"/>
      <c r="AJ92" s="181"/>
      <c r="AK92" s="181"/>
      <c r="AL92" s="181"/>
      <c r="AM92" s="181"/>
      <c r="AN92" s="182" t="s">
        <v>53</v>
      </c>
      <c r="AO92" s="181"/>
      <c r="AP92" s="184"/>
      <c r="AQ92" s="57" t="s">
        <v>54</v>
      </c>
      <c r="AR92" s="29"/>
      <c r="AS92" s="58" t="s">
        <v>55</v>
      </c>
      <c r="AT92" s="59" t="s">
        <v>56</v>
      </c>
      <c r="AU92" s="59" t="s">
        <v>57</v>
      </c>
      <c r="AV92" s="59" t="s">
        <v>58</v>
      </c>
      <c r="AW92" s="59" t="s">
        <v>59</v>
      </c>
      <c r="AX92" s="59" t="s">
        <v>60</v>
      </c>
      <c r="AY92" s="59" t="s">
        <v>61</v>
      </c>
      <c r="AZ92" s="59" t="s">
        <v>62</v>
      </c>
      <c r="BA92" s="59" t="s">
        <v>63</v>
      </c>
      <c r="BB92" s="59" t="s">
        <v>64</v>
      </c>
      <c r="BC92" s="59" t="s">
        <v>65</v>
      </c>
      <c r="BD92" s="60" t="s">
        <v>66</v>
      </c>
      <c r="BE92" s="28"/>
    </row>
    <row r="93" spans="1:91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1" s="6" customFormat="1" ht="32.450000000000003" customHeight="1">
      <c r="B94" s="64"/>
      <c r="C94" s="65" t="s">
        <v>67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4">
        <f>ROUND(AG95,2)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205.99247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68</v>
      </c>
      <c r="BT94" s="73" t="s">
        <v>69</v>
      </c>
      <c r="BU94" s="74" t="s">
        <v>70</v>
      </c>
      <c r="BV94" s="73" t="s">
        <v>71</v>
      </c>
      <c r="BW94" s="73" t="s">
        <v>4</v>
      </c>
      <c r="BX94" s="73" t="s">
        <v>72</v>
      </c>
      <c r="CL94" s="73" t="s">
        <v>1</v>
      </c>
    </row>
    <row r="95" spans="1:91" s="7" customFormat="1" ht="16.5" customHeight="1">
      <c r="A95" s="75" t="s">
        <v>73</v>
      </c>
      <c r="B95" s="76"/>
      <c r="C95" s="77"/>
      <c r="D95" s="203" t="s">
        <v>74</v>
      </c>
      <c r="E95" s="203"/>
      <c r="F95" s="203"/>
      <c r="G95" s="203"/>
      <c r="H95" s="203"/>
      <c r="I95" s="78"/>
      <c r="J95" s="203" t="s">
        <v>75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'V1 - Komunikácia - zámkov...'!J30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9" t="s">
        <v>76</v>
      </c>
      <c r="AR95" s="76"/>
      <c r="AS95" s="80">
        <v>0</v>
      </c>
      <c r="AT95" s="81">
        <f>ROUND(SUM(AV95:AW95),2)</f>
        <v>0</v>
      </c>
      <c r="AU95" s="82">
        <f>'V1 - Komunikácia - zámkov...'!P122</f>
        <v>205.99247000000003</v>
      </c>
      <c r="AV95" s="81">
        <f>'V1 - Komunikácia - zámkov...'!J33</f>
        <v>0</v>
      </c>
      <c r="AW95" s="81">
        <f>'V1 - Komunikácia - zámkov...'!J34</f>
        <v>0</v>
      </c>
      <c r="AX95" s="81">
        <f>'V1 - Komunikácia - zámkov...'!J35</f>
        <v>0</v>
      </c>
      <c r="AY95" s="81">
        <f>'V1 - Komunikácia - zámkov...'!J36</f>
        <v>0</v>
      </c>
      <c r="AZ95" s="81">
        <f>'V1 - Komunikácia - zámkov...'!F33</f>
        <v>0</v>
      </c>
      <c r="BA95" s="81">
        <f>'V1 - Komunikácia - zámkov...'!F34</f>
        <v>0</v>
      </c>
      <c r="BB95" s="81">
        <f>'V1 - Komunikácia - zámkov...'!F35</f>
        <v>0</v>
      </c>
      <c r="BC95" s="81">
        <f>'V1 - Komunikácia - zámkov...'!F36</f>
        <v>0</v>
      </c>
      <c r="BD95" s="83">
        <f>'V1 - Komunikácia - zámkov...'!F37</f>
        <v>0</v>
      </c>
      <c r="BT95" s="84" t="s">
        <v>77</v>
      </c>
      <c r="BV95" s="84" t="s">
        <v>71</v>
      </c>
      <c r="BW95" s="84" t="s">
        <v>78</v>
      </c>
      <c r="BX95" s="84" t="s">
        <v>4</v>
      </c>
      <c r="CL95" s="84" t="s">
        <v>1</v>
      </c>
      <c r="CM95" s="84" t="s">
        <v>69</v>
      </c>
    </row>
    <row r="96" spans="1:91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5" customHeight="1">
      <c r="A97" s="28"/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V1 - Komunikácia - zámkov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9"/>
  <sheetViews>
    <sheetView showGridLines="0" tabSelected="1" workbookViewId="0">
      <selection activeCell="I148" sqref="I14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5"/>
    </row>
    <row r="2" spans="1:46" s="1" customFormat="1" ht="36.950000000000003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6" t="s">
        <v>78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69</v>
      </c>
    </row>
    <row r="4" spans="1:46" s="1" customFormat="1" ht="24.95" hidden="1" customHeight="1">
      <c r="B4" s="19"/>
      <c r="D4" s="20" t="s">
        <v>79</v>
      </c>
      <c r="L4" s="19"/>
      <c r="M4" s="86" t="s">
        <v>9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5" t="s">
        <v>12</v>
      </c>
      <c r="L6" s="19"/>
    </row>
    <row r="7" spans="1:46" s="1" customFormat="1" ht="16.5" hidden="1" customHeight="1">
      <c r="B7" s="19"/>
      <c r="E7" s="213" t="str">
        <f>'Rekapitulácia stavby'!K6</f>
        <v>Cintorín - komunikácia</v>
      </c>
      <c r="F7" s="214"/>
      <c r="G7" s="214"/>
      <c r="H7" s="214"/>
      <c r="L7" s="19"/>
    </row>
    <row r="8" spans="1:46" s="2" customFormat="1" ht="12" hidden="1" customHeight="1">
      <c r="A8" s="28"/>
      <c r="B8" s="29"/>
      <c r="C8" s="28"/>
      <c r="D8" s="25" t="s">
        <v>80</v>
      </c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hidden="1" customHeight="1">
      <c r="A9" s="28"/>
      <c r="B9" s="29"/>
      <c r="C9" s="28"/>
      <c r="D9" s="28"/>
      <c r="E9" s="185" t="s">
        <v>81</v>
      </c>
      <c r="F9" s="212"/>
      <c r="G9" s="212"/>
      <c r="H9" s="212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idden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hidden="1" customHeight="1">
      <c r="A11" s="28"/>
      <c r="B11" s="29"/>
      <c r="C11" s="28"/>
      <c r="D11" s="25" t="s">
        <v>14</v>
      </c>
      <c r="E11" s="28"/>
      <c r="F11" s="23" t="s">
        <v>1</v>
      </c>
      <c r="G11" s="28"/>
      <c r="H11" s="28"/>
      <c r="I11" s="25" t="s">
        <v>15</v>
      </c>
      <c r="J11" s="23" t="s">
        <v>1</v>
      </c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hidden="1" customHeight="1">
      <c r="A12" s="28"/>
      <c r="B12" s="29"/>
      <c r="C12" s="28"/>
      <c r="D12" s="25" t="s">
        <v>16</v>
      </c>
      <c r="E12" s="28"/>
      <c r="F12" s="23" t="s">
        <v>17</v>
      </c>
      <c r="G12" s="28"/>
      <c r="H12" s="28"/>
      <c r="I12" s="25" t="s">
        <v>18</v>
      </c>
      <c r="J12" s="51" t="str">
        <f>'Rekapitulácia stavby'!AN8</f>
        <v>4. 5. 2020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hidden="1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hidden="1" customHeight="1">
      <c r="A14" s="28"/>
      <c r="B14" s="29"/>
      <c r="C14" s="28"/>
      <c r="D14" s="25" t="s">
        <v>20</v>
      </c>
      <c r="E14" s="28"/>
      <c r="F14" s="28"/>
      <c r="G14" s="28"/>
      <c r="H14" s="28"/>
      <c r="I14" s="25" t="s">
        <v>21</v>
      </c>
      <c r="J14" s="23" t="str">
        <f>IF('Rekapitulácia stavby'!AN10="","",'Rekapitulácia stavby'!AN10)</f>
        <v/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hidden="1" customHeight="1">
      <c r="A15" s="28"/>
      <c r="B15" s="29"/>
      <c r="C15" s="28"/>
      <c r="D15" s="28"/>
      <c r="E15" s="23" t="str">
        <f>IF('Rekapitulácia stavby'!E11="","",'Rekapitulácia stavby'!E11)</f>
        <v xml:space="preserve"> </v>
      </c>
      <c r="F15" s="28"/>
      <c r="G15" s="28"/>
      <c r="H15" s="28"/>
      <c r="I15" s="25" t="s">
        <v>22</v>
      </c>
      <c r="J15" s="23" t="str">
        <f>IF('Rekapitulácia stavby'!AN11="","",'Rekapitulácia stavby'!AN11)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hidden="1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hidden="1" customHeight="1">
      <c r="A17" s="28"/>
      <c r="B17" s="29"/>
      <c r="C17" s="28"/>
      <c r="D17" s="25" t="s">
        <v>23</v>
      </c>
      <c r="E17" s="28"/>
      <c r="F17" s="28"/>
      <c r="G17" s="28"/>
      <c r="H17" s="28"/>
      <c r="I17" s="25" t="s">
        <v>21</v>
      </c>
      <c r="J17" s="23" t="str">
        <f>'Rekapitulácia stavby'!AN13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hidden="1" customHeight="1">
      <c r="A18" s="28"/>
      <c r="B18" s="29"/>
      <c r="C18" s="28"/>
      <c r="D18" s="28"/>
      <c r="E18" s="206" t="str">
        <f>'Rekapitulácia stavby'!E14</f>
        <v xml:space="preserve"> </v>
      </c>
      <c r="F18" s="206"/>
      <c r="G18" s="206"/>
      <c r="H18" s="206"/>
      <c r="I18" s="25" t="s">
        <v>22</v>
      </c>
      <c r="J18" s="23" t="str">
        <f>'Rekapitulácia stavby'!AN14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hidden="1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hidden="1" customHeight="1">
      <c r="A20" s="28"/>
      <c r="B20" s="29"/>
      <c r="C20" s="28"/>
      <c r="D20" s="25" t="s">
        <v>24</v>
      </c>
      <c r="E20" s="28"/>
      <c r="F20" s="28"/>
      <c r="G20" s="28"/>
      <c r="H20" s="28"/>
      <c r="I20" s="25" t="s">
        <v>21</v>
      </c>
      <c r="J20" s="23" t="str">
        <f>IF('Rekapitulácia stavby'!AN16="","",'Rekapitulácia stavby'!AN16)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hidden="1" customHeight="1">
      <c r="A21" s="28"/>
      <c r="B21" s="29"/>
      <c r="C21" s="28"/>
      <c r="D21" s="28"/>
      <c r="E21" s="23" t="str">
        <f>IF('Rekapitulácia stavby'!E17="","",'Rekapitulácia stavby'!E17)</f>
        <v xml:space="preserve"> </v>
      </c>
      <c r="F21" s="28"/>
      <c r="G21" s="28"/>
      <c r="H21" s="28"/>
      <c r="I21" s="25" t="s">
        <v>22</v>
      </c>
      <c r="J21" s="23" t="str">
        <f>IF('Rekapitulácia stavby'!AN17="","",'Rekapitulácia stavby'!AN17)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hidden="1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hidden="1" customHeight="1">
      <c r="A23" s="28"/>
      <c r="B23" s="29"/>
      <c r="C23" s="28"/>
      <c r="D23" s="25" t="s">
        <v>27</v>
      </c>
      <c r="E23" s="28"/>
      <c r="F23" s="28"/>
      <c r="G23" s="28"/>
      <c r="H23" s="28"/>
      <c r="I23" s="25" t="s">
        <v>21</v>
      </c>
      <c r="J23" s="23" t="str">
        <f>IF('Rekapitulácia stavby'!AN19="","",'Rekapitulácia stavby'!AN19)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hidden="1" customHeight="1">
      <c r="A24" s="28"/>
      <c r="B24" s="29"/>
      <c r="C24" s="28"/>
      <c r="D24" s="28"/>
      <c r="E24" s="23" t="str">
        <f>IF('Rekapitulácia stavby'!E20="","",'Rekapitulácia stavby'!E20)</f>
        <v xml:space="preserve"> </v>
      </c>
      <c r="F24" s="28"/>
      <c r="G24" s="28"/>
      <c r="H24" s="28"/>
      <c r="I24" s="25" t="s">
        <v>22</v>
      </c>
      <c r="J24" s="23" t="str">
        <f>IF('Rekapitulácia stavby'!AN20="","",'Rekapitulácia stavby'!AN20)</f>
        <v/>
      </c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hidden="1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hidden="1" customHeight="1">
      <c r="A26" s="28"/>
      <c r="B26" s="29"/>
      <c r="C26" s="28"/>
      <c r="D26" s="25" t="s">
        <v>28</v>
      </c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hidden="1" customHeight="1">
      <c r="A27" s="87"/>
      <c r="B27" s="88"/>
      <c r="C27" s="87"/>
      <c r="D27" s="87"/>
      <c r="E27" s="208" t="s">
        <v>1</v>
      </c>
      <c r="F27" s="208"/>
      <c r="G27" s="208"/>
      <c r="H27" s="208"/>
      <c r="I27" s="87"/>
      <c r="J27" s="87"/>
      <c r="K27" s="87"/>
      <c r="L27" s="89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8" spans="1:31" s="2" customFormat="1" ht="6.95" hidden="1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hidden="1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hidden="1" customHeight="1">
      <c r="A30" s="28"/>
      <c r="B30" s="29"/>
      <c r="C30" s="28"/>
      <c r="D30" s="90" t="s">
        <v>29</v>
      </c>
      <c r="E30" s="28"/>
      <c r="F30" s="28"/>
      <c r="G30" s="28"/>
      <c r="H30" s="28"/>
      <c r="I30" s="28"/>
      <c r="J30" s="67">
        <f>ROUND(J122,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hidden="1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hidden="1" customHeight="1">
      <c r="A32" s="28"/>
      <c r="B32" s="29"/>
      <c r="C32" s="28"/>
      <c r="D32" s="28"/>
      <c r="E32" s="28"/>
      <c r="F32" s="32" t="s">
        <v>31</v>
      </c>
      <c r="G32" s="28"/>
      <c r="H32" s="28"/>
      <c r="I32" s="32" t="s">
        <v>30</v>
      </c>
      <c r="J32" s="32" t="s">
        <v>32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>
      <c r="A33" s="28"/>
      <c r="B33" s="29"/>
      <c r="C33" s="28"/>
      <c r="D33" s="91" t="s">
        <v>33</v>
      </c>
      <c r="E33" s="25" t="s">
        <v>34</v>
      </c>
      <c r="F33" s="92">
        <f>ROUND((SUM(BE122:BE148)),  2)</f>
        <v>0</v>
      </c>
      <c r="G33" s="28"/>
      <c r="H33" s="28"/>
      <c r="I33" s="93">
        <v>0.2</v>
      </c>
      <c r="J33" s="92">
        <f>ROUND(((SUM(BE122:BE148))*I33),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>
      <c r="A34" s="28"/>
      <c r="B34" s="29"/>
      <c r="C34" s="28"/>
      <c r="D34" s="28"/>
      <c r="E34" s="25" t="s">
        <v>35</v>
      </c>
      <c r="F34" s="92">
        <f>ROUND((SUM(BF122:BF148)),  2)</f>
        <v>0</v>
      </c>
      <c r="G34" s="28"/>
      <c r="H34" s="28"/>
      <c r="I34" s="93">
        <v>0.2</v>
      </c>
      <c r="J34" s="92">
        <f>ROUND(((SUM(BF122:BF148))*I34),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5" t="s">
        <v>36</v>
      </c>
      <c r="F35" s="92">
        <f>ROUND((SUM(BG122:BG148)),  2)</f>
        <v>0</v>
      </c>
      <c r="G35" s="28"/>
      <c r="H35" s="28"/>
      <c r="I35" s="93">
        <v>0.2</v>
      </c>
      <c r="J35" s="92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5" t="s">
        <v>37</v>
      </c>
      <c r="F36" s="92">
        <f>ROUND((SUM(BH122:BH148)),  2)</f>
        <v>0</v>
      </c>
      <c r="G36" s="28"/>
      <c r="H36" s="28"/>
      <c r="I36" s="93">
        <v>0.2</v>
      </c>
      <c r="J36" s="92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5" t="s">
        <v>38</v>
      </c>
      <c r="F37" s="92">
        <f>ROUND((SUM(BI122:BI148)),  2)</f>
        <v>0</v>
      </c>
      <c r="G37" s="28"/>
      <c r="H37" s="28"/>
      <c r="I37" s="93">
        <v>0</v>
      </c>
      <c r="J37" s="92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hidden="1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hidden="1" customHeight="1">
      <c r="A39" s="28"/>
      <c r="B39" s="29"/>
      <c r="C39" s="94"/>
      <c r="D39" s="95" t="s">
        <v>39</v>
      </c>
      <c r="E39" s="56"/>
      <c r="F39" s="56"/>
      <c r="G39" s="96" t="s">
        <v>40</v>
      </c>
      <c r="H39" s="97" t="s">
        <v>41</v>
      </c>
      <c r="I39" s="56"/>
      <c r="J39" s="98">
        <f>SUM(J30:J37)</f>
        <v>0</v>
      </c>
      <c r="K39" s="99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38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38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28"/>
      <c r="B61" s="29"/>
      <c r="C61" s="28"/>
      <c r="D61" s="41" t="s">
        <v>44</v>
      </c>
      <c r="E61" s="31"/>
      <c r="F61" s="100" t="s">
        <v>45</v>
      </c>
      <c r="G61" s="41" t="s">
        <v>44</v>
      </c>
      <c r="H61" s="31"/>
      <c r="I61" s="31"/>
      <c r="J61" s="101" t="s">
        <v>45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28"/>
      <c r="B65" s="29"/>
      <c r="C65" s="28"/>
      <c r="D65" s="39" t="s">
        <v>46</v>
      </c>
      <c r="E65" s="42"/>
      <c r="F65" s="42"/>
      <c r="G65" s="39" t="s">
        <v>47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28"/>
      <c r="B76" s="29"/>
      <c r="C76" s="28"/>
      <c r="D76" s="41" t="s">
        <v>44</v>
      </c>
      <c r="E76" s="31"/>
      <c r="F76" s="100" t="s">
        <v>45</v>
      </c>
      <c r="G76" s="41" t="s">
        <v>44</v>
      </c>
      <c r="H76" s="31"/>
      <c r="I76" s="31"/>
      <c r="J76" s="101" t="s">
        <v>45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hidden="1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idden="1"/>
    <row r="79" spans="1:31" hidden="1"/>
    <row r="80" spans="1:31" hidden="1"/>
    <row r="81" spans="1:47" s="2" customFormat="1" ht="6.95" hidden="1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hidden="1" customHeight="1">
      <c r="A82" s="28"/>
      <c r="B82" s="29"/>
      <c r="C82" s="20" t="s">
        <v>82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hidden="1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hidden="1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hidden="1" customHeight="1">
      <c r="A85" s="28"/>
      <c r="B85" s="29"/>
      <c r="C85" s="28"/>
      <c r="D85" s="28"/>
      <c r="E85" s="213" t="str">
        <f>E7</f>
        <v>Cintorín - komunikácia</v>
      </c>
      <c r="F85" s="214"/>
      <c r="G85" s="214"/>
      <c r="H85" s="21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hidden="1" customHeight="1">
      <c r="A86" s="28"/>
      <c r="B86" s="29"/>
      <c r="C86" s="25" t="s">
        <v>80</v>
      </c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hidden="1" customHeight="1">
      <c r="A87" s="28"/>
      <c r="B87" s="29"/>
      <c r="C87" s="28"/>
      <c r="D87" s="28"/>
      <c r="E87" s="185" t="str">
        <f>E9</f>
        <v>V1 - Komunikácia - zámková dlažba V1.0</v>
      </c>
      <c r="F87" s="212"/>
      <c r="G87" s="212"/>
      <c r="H87" s="212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hidden="1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hidden="1" customHeight="1">
      <c r="A89" s="28"/>
      <c r="B89" s="29"/>
      <c r="C89" s="25" t="s">
        <v>16</v>
      </c>
      <c r="D89" s="28"/>
      <c r="E89" s="28"/>
      <c r="F89" s="23" t="str">
        <f>F12</f>
        <v xml:space="preserve"> </v>
      </c>
      <c r="G89" s="28"/>
      <c r="H89" s="28"/>
      <c r="I89" s="25" t="s">
        <v>18</v>
      </c>
      <c r="J89" s="51" t="str">
        <f>IF(J12="","",J12)</f>
        <v>4. 5. 2020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hidden="1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hidden="1" customHeight="1">
      <c r="A91" s="28"/>
      <c r="B91" s="29"/>
      <c r="C91" s="25" t="s">
        <v>20</v>
      </c>
      <c r="D91" s="28"/>
      <c r="E91" s="28"/>
      <c r="F91" s="23" t="str">
        <f>E15</f>
        <v xml:space="preserve"> </v>
      </c>
      <c r="G91" s="28"/>
      <c r="H91" s="28"/>
      <c r="I91" s="25" t="s">
        <v>24</v>
      </c>
      <c r="J91" s="26" t="str">
        <f>E21</f>
        <v xml:space="preserve"> 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hidden="1" customHeight="1">
      <c r="A92" s="28"/>
      <c r="B92" s="29"/>
      <c r="C92" s="25" t="s">
        <v>23</v>
      </c>
      <c r="D92" s="28"/>
      <c r="E92" s="28"/>
      <c r="F92" s="23" t="str">
        <f>IF(E18="","",E18)</f>
        <v xml:space="preserve"> </v>
      </c>
      <c r="G92" s="28"/>
      <c r="H92" s="28"/>
      <c r="I92" s="25" t="s">
        <v>27</v>
      </c>
      <c r="J92" s="26" t="str">
        <f>E24</f>
        <v xml:space="preserve"> </v>
      </c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hidden="1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hidden="1" customHeight="1">
      <c r="A94" s="28"/>
      <c r="B94" s="29"/>
      <c r="C94" s="102" t="s">
        <v>83</v>
      </c>
      <c r="D94" s="94"/>
      <c r="E94" s="94"/>
      <c r="F94" s="94"/>
      <c r="G94" s="94"/>
      <c r="H94" s="94"/>
      <c r="I94" s="94"/>
      <c r="J94" s="103" t="s">
        <v>84</v>
      </c>
      <c r="K94" s="94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hidden="1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hidden="1" customHeight="1">
      <c r="A96" s="28"/>
      <c r="B96" s="29"/>
      <c r="C96" s="104" t="s">
        <v>85</v>
      </c>
      <c r="D96" s="28"/>
      <c r="E96" s="28"/>
      <c r="F96" s="28"/>
      <c r="G96" s="28"/>
      <c r="H96" s="28"/>
      <c r="I96" s="28"/>
      <c r="J96" s="67">
        <f>J122</f>
        <v>0</v>
      </c>
      <c r="K96" s="28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86</v>
      </c>
    </row>
    <row r="97" spans="1:31" s="9" customFormat="1" ht="24.95" hidden="1" customHeight="1">
      <c r="B97" s="105"/>
      <c r="D97" s="106" t="s">
        <v>87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1:31" s="10" customFormat="1" ht="19.899999999999999" hidden="1" customHeight="1">
      <c r="B98" s="109"/>
      <c r="D98" s="110" t="s">
        <v>88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1:31" s="10" customFormat="1" ht="19.899999999999999" hidden="1" customHeight="1">
      <c r="B99" s="109"/>
      <c r="D99" s="110" t="s">
        <v>89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1:31" s="10" customFormat="1" ht="19.899999999999999" hidden="1" customHeight="1">
      <c r="B100" s="109"/>
      <c r="D100" s="110" t="s">
        <v>90</v>
      </c>
      <c r="E100" s="111"/>
      <c r="F100" s="111"/>
      <c r="G100" s="111"/>
      <c r="H100" s="111"/>
      <c r="I100" s="111"/>
      <c r="J100" s="112">
        <f>J134</f>
        <v>0</v>
      </c>
      <c r="L100" s="109"/>
    </row>
    <row r="101" spans="1:31" s="10" customFormat="1" ht="19.899999999999999" hidden="1" customHeight="1">
      <c r="B101" s="109"/>
      <c r="D101" s="110" t="s">
        <v>91</v>
      </c>
      <c r="E101" s="111"/>
      <c r="F101" s="111"/>
      <c r="G101" s="111"/>
      <c r="H101" s="111"/>
      <c r="I101" s="111"/>
      <c r="J101" s="112">
        <f>J141</f>
        <v>0</v>
      </c>
      <c r="L101" s="109"/>
    </row>
    <row r="102" spans="1:31" s="10" customFormat="1" ht="19.899999999999999" hidden="1" customHeight="1">
      <c r="B102" s="109"/>
      <c r="D102" s="110" t="s">
        <v>92</v>
      </c>
      <c r="E102" s="111"/>
      <c r="F102" s="111"/>
      <c r="G102" s="111"/>
      <c r="H102" s="111"/>
      <c r="I102" s="111"/>
      <c r="J102" s="112">
        <f>J147</f>
        <v>0</v>
      </c>
      <c r="L102" s="109"/>
    </row>
    <row r="103" spans="1:31" s="2" customFormat="1" ht="21.75" hidden="1" customHeight="1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3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5" hidden="1" customHeight="1">
      <c r="A104" s="28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hidden="1"/>
    <row r="106" spans="1:31" hidden="1"/>
    <row r="107" spans="1:31" hidden="1"/>
    <row r="108" spans="1:31" s="2" customFormat="1" ht="6.95" customHeight="1">
      <c r="A108" s="28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24.95" customHeight="1">
      <c r="A109" s="28"/>
      <c r="B109" s="29"/>
      <c r="C109" s="20" t="s">
        <v>93</v>
      </c>
      <c r="D109" s="28"/>
      <c r="E109" s="28"/>
      <c r="F109" s="28"/>
      <c r="G109" s="28"/>
      <c r="H109" s="28"/>
      <c r="I109" s="28"/>
      <c r="J109" s="28"/>
      <c r="K109" s="28"/>
      <c r="L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6.95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12" customHeight="1">
      <c r="A111" s="28"/>
      <c r="B111" s="29"/>
      <c r="C111" s="25" t="s">
        <v>12</v>
      </c>
      <c r="D111" s="28"/>
      <c r="E111" s="28"/>
      <c r="F111" s="28"/>
      <c r="G111" s="28"/>
      <c r="H111" s="28"/>
      <c r="I111" s="28"/>
      <c r="J111" s="28"/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6.5" customHeight="1">
      <c r="A112" s="28"/>
      <c r="B112" s="29"/>
      <c r="C112" s="28"/>
      <c r="D112" s="28"/>
      <c r="E112" s="213" t="str">
        <f>E7</f>
        <v>Cintorín - komunikácia</v>
      </c>
      <c r="F112" s="214"/>
      <c r="G112" s="214"/>
      <c r="H112" s="214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80</v>
      </c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28"/>
      <c r="D114" s="28"/>
      <c r="E114" s="185" t="str">
        <f>E9</f>
        <v>V1 - Komunikácia - zámková dlažba V1.0</v>
      </c>
      <c r="F114" s="212"/>
      <c r="G114" s="212"/>
      <c r="H114" s="212"/>
      <c r="I114" s="28"/>
      <c r="J114" s="28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16</v>
      </c>
      <c r="D116" s="28"/>
      <c r="E116" s="28"/>
      <c r="F116" s="23" t="str">
        <f>F12</f>
        <v xml:space="preserve"> </v>
      </c>
      <c r="G116" s="28"/>
      <c r="H116" s="28"/>
      <c r="I116" s="25" t="s">
        <v>18</v>
      </c>
      <c r="J116" s="51" t="str">
        <f>IF(J12="","",J12)</f>
        <v>4. 5. 2020</v>
      </c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20</v>
      </c>
      <c r="D118" s="28"/>
      <c r="E118" s="28"/>
      <c r="F118" s="23" t="str">
        <f>E15</f>
        <v xml:space="preserve"> </v>
      </c>
      <c r="G118" s="28"/>
      <c r="H118" s="28"/>
      <c r="I118" s="25" t="s">
        <v>24</v>
      </c>
      <c r="J118" s="26" t="str">
        <f>E21</f>
        <v xml:space="preserve"> </v>
      </c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23</v>
      </c>
      <c r="D119" s="28"/>
      <c r="E119" s="28"/>
      <c r="F119" s="23" t="str">
        <f>IF(E18="","",E18)</f>
        <v xml:space="preserve"> </v>
      </c>
      <c r="G119" s="28"/>
      <c r="H119" s="28"/>
      <c r="I119" s="25" t="s">
        <v>27</v>
      </c>
      <c r="J119" s="26" t="str">
        <f>E24</f>
        <v xml:space="preserve"> </v>
      </c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13"/>
      <c r="B121" s="114"/>
      <c r="C121" s="115" t="s">
        <v>94</v>
      </c>
      <c r="D121" s="116" t="s">
        <v>54</v>
      </c>
      <c r="E121" s="116" t="s">
        <v>50</v>
      </c>
      <c r="F121" s="116" t="s">
        <v>51</v>
      </c>
      <c r="G121" s="116" t="s">
        <v>95</v>
      </c>
      <c r="H121" s="116" t="s">
        <v>96</v>
      </c>
      <c r="I121" s="116" t="s">
        <v>97</v>
      </c>
      <c r="J121" s="117" t="s">
        <v>84</v>
      </c>
      <c r="K121" s="118" t="s">
        <v>98</v>
      </c>
      <c r="L121" s="119"/>
      <c r="M121" s="58" t="s">
        <v>1</v>
      </c>
      <c r="N121" s="59" t="s">
        <v>33</v>
      </c>
      <c r="O121" s="59" t="s">
        <v>99</v>
      </c>
      <c r="P121" s="59" t="s">
        <v>100</v>
      </c>
      <c r="Q121" s="59" t="s">
        <v>101</v>
      </c>
      <c r="R121" s="59" t="s">
        <v>102</v>
      </c>
      <c r="S121" s="59" t="s">
        <v>103</v>
      </c>
      <c r="T121" s="60" t="s">
        <v>104</v>
      </c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65" s="2" customFormat="1" ht="22.9" customHeight="1">
      <c r="A122" s="28"/>
      <c r="B122" s="29"/>
      <c r="C122" s="65" t="s">
        <v>85</v>
      </c>
      <c r="D122" s="28"/>
      <c r="E122" s="28"/>
      <c r="F122" s="28"/>
      <c r="G122" s="28"/>
      <c r="H122" s="28"/>
      <c r="I122" s="28"/>
      <c r="J122" s="120">
        <f>J123</f>
        <v>0</v>
      </c>
      <c r="K122" s="28"/>
      <c r="L122" s="29"/>
      <c r="M122" s="61"/>
      <c r="N122" s="52"/>
      <c r="O122" s="62"/>
      <c r="P122" s="121">
        <f>P123</f>
        <v>205.99247000000003</v>
      </c>
      <c r="Q122" s="62"/>
      <c r="R122" s="121">
        <f>R123</f>
        <v>434.05977139999999</v>
      </c>
      <c r="S122" s="62"/>
      <c r="T122" s="122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6" t="s">
        <v>68</v>
      </c>
      <c r="AU122" s="16" t="s">
        <v>86</v>
      </c>
      <c r="BK122" s="123">
        <f>BK123</f>
        <v>0</v>
      </c>
    </row>
    <row r="123" spans="1:65" s="12" customFormat="1" ht="25.9" customHeight="1">
      <c r="B123" s="124"/>
      <c r="D123" s="125" t="s">
        <v>68</v>
      </c>
      <c r="E123" s="126" t="s">
        <v>105</v>
      </c>
      <c r="F123" s="126" t="s">
        <v>106</v>
      </c>
      <c r="J123" s="127">
        <f>J124+J130+J134+J141+J147</f>
        <v>0</v>
      </c>
      <c r="L123" s="124"/>
      <c r="M123" s="128"/>
      <c r="N123" s="129"/>
      <c r="O123" s="129"/>
      <c r="P123" s="130">
        <f>P124+P130+P134+P141+P147</f>
        <v>205.99247000000003</v>
      </c>
      <c r="Q123" s="129"/>
      <c r="R123" s="130">
        <f>R124+R130+R134+R141+R147</f>
        <v>434.05977139999999</v>
      </c>
      <c r="S123" s="129"/>
      <c r="T123" s="131">
        <f>T124+T130+T134+T141+T147</f>
        <v>0</v>
      </c>
      <c r="AR123" s="125" t="s">
        <v>77</v>
      </c>
      <c r="AT123" s="132" t="s">
        <v>68</v>
      </c>
      <c r="AU123" s="132" t="s">
        <v>69</v>
      </c>
      <c r="AY123" s="125" t="s">
        <v>107</v>
      </c>
      <c r="BK123" s="133">
        <f>BK124+BK130+BK134+BK141+BK147</f>
        <v>0</v>
      </c>
    </row>
    <row r="124" spans="1:65" s="12" customFormat="1" ht="22.9" customHeight="1">
      <c r="B124" s="124"/>
      <c r="D124" s="125" t="s">
        <v>68</v>
      </c>
      <c r="E124" s="134" t="s">
        <v>77</v>
      </c>
      <c r="F124" s="134" t="s">
        <v>108</v>
      </c>
      <c r="J124" s="135">
        <f>SUM(J125:J129)</f>
        <v>0</v>
      </c>
      <c r="L124" s="124"/>
      <c r="M124" s="128"/>
      <c r="N124" s="129"/>
      <c r="O124" s="129"/>
      <c r="P124" s="130">
        <f>SUM(P125:P129)</f>
        <v>135.01089000000002</v>
      </c>
      <c r="Q124" s="129"/>
      <c r="R124" s="130">
        <f>SUM(R125:R129)</f>
        <v>0</v>
      </c>
      <c r="S124" s="129"/>
      <c r="T124" s="131">
        <f>SUM(T125:T129)</f>
        <v>0</v>
      </c>
      <c r="AR124" s="125" t="s">
        <v>77</v>
      </c>
      <c r="AT124" s="132" t="s">
        <v>68</v>
      </c>
      <c r="AU124" s="132" t="s">
        <v>77</v>
      </c>
      <c r="AY124" s="125" t="s">
        <v>107</v>
      </c>
      <c r="BK124" s="133">
        <f>SUM(BK125:BK129)</f>
        <v>0</v>
      </c>
    </row>
    <row r="125" spans="1:65" s="2" customFormat="1" ht="30.75" customHeight="1">
      <c r="A125" s="28"/>
      <c r="B125" s="136"/>
      <c r="C125" s="137" t="s">
        <v>77</v>
      </c>
      <c r="D125" s="137" t="s">
        <v>109</v>
      </c>
      <c r="E125" s="138" t="s">
        <v>110</v>
      </c>
      <c r="F125" s="139" t="s">
        <v>111</v>
      </c>
      <c r="G125" s="140" t="s">
        <v>112</v>
      </c>
      <c r="H125" s="141">
        <v>241.95500000000001</v>
      </c>
      <c r="I125" s="141"/>
      <c r="J125" s="141">
        <f>ROUND(I125*H125,3)</f>
        <v>0</v>
      </c>
      <c r="K125" s="142"/>
      <c r="L125" s="29"/>
      <c r="M125" s="143" t="s">
        <v>1</v>
      </c>
      <c r="N125" s="144" t="s">
        <v>35</v>
      </c>
      <c r="O125" s="145">
        <v>0.46</v>
      </c>
      <c r="P125" s="145">
        <f>O125*H125</f>
        <v>111.29930000000002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47" t="s">
        <v>113</v>
      </c>
      <c r="AT125" s="147" t="s">
        <v>109</v>
      </c>
      <c r="AU125" s="147" t="s">
        <v>114</v>
      </c>
      <c r="AY125" s="16" t="s">
        <v>107</v>
      </c>
      <c r="BE125" s="148">
        <f>IF(N125="základná",J125,0)</f>
        <v>0</v>
      </c>
      <c r="BF125" s="148">
        <f>IF(N125="znížená",J125,0)</f>
        <v>0</v>
      </c>
      <c r="BG125" s="148">
        <f>IF(N125="zákl. prenesená",J125,0)</f>
        <v>0</v>
      </c>
      <c r="BH125" s="148">
        <f>IF(N125="zníž. prenesená",J125,0)</f>
        <v>0</v>
      </c>
      <c r="BI125" s="148">
        <f>IF(N125="nulová",J125,0)</f>
        <v>0</v>
      </c>
      <c r="BJ125" s="16" t="s">
        <v>114</v>
      </c>
      <c r="BK125" s="149">
        <f>ROUND(I125*H125,3)</f>
        <v>0</v>
      </c>
      <c r="BL125" s="16" t="s">
        <v>113</v>
      </c>
      <c r="BM125" s="147" t="s">
        <v>115</v>
      </c>
    </row>
    <row r="126" spans="1:65" s="13" customFormat="1">
      <c r="B126" s="150"/>
      <c r="D126" s="151" t="s">
        <v>116</v>
      </c>
      <c r="E126" s="152" t="s">
        <v>1</v>
      </c>
      <c r="F126" s="153" t="s">
        <v>117</v>
      </c>
      <c r="H126" s="154">
        <v>70.454999999999998</v>
      </c>
      <c r="L126" s="150"/>
      <c r="M126" s="155"/>
      <c r="N126" s="156"/>
      <c r="O126" s="156"/>
      <c r="P126" s="156"/>
      <c r="Q126" s="156"/>
      <c r="R126" s="156"/>
      <c r="S126" s="156"/>
      <c r="T126" s="157"/>
      <c r="AT126" s="152" t="s">
        <v>116</v>
      </c>
      <c r="AU126" s="152" t="s">
        <v>114</v>
      </c>
      <c r="AV126" s="13" t="s">
        <v>114</v>
      </c>
      <c r="AW126" s="13" t="s">
        <v>25</v>
      </c>
      <c r="AX126" s="13" t="s">
        <v>69</v>
      </c>
      <c r="AY126" s="152" t="s">
        <v>107</v>
      </c>
    </row>
    <row r="127" spans="1:65" s="13" customFormat="1" ht="22.5">
      <c r="B127" s="150"/>
      <c r="D127" s="151" t="s">
        <v>116</v>
      </c>
      <c r="E127" s="152" t="s">
        <v>1</v>
      </c>
      <c r="F127" s="153" t="s">
        <v>118</v>
      </c>
      <c r="H127" s="154">
        <v>171.5</v>
      </c>
      <c r="L127" s="150"/>
      <c r="M127" s="155"/>
      <c r="N127" s="156"/>
      <c r="O127" s="156"/>
      <c r="P127" s="156"/>
      <c r="Q127" s="156"/>
      <c r="R127" s="156"/>
      <c r="S127" s="156"/>
      <c r="T127" s="157"/>
      <c r="AT127" s="152" t="s">
        <v>116</v>
      </c>
      <c r="AU127" s="152" t="s">
        <v>114</v>
      </c>
      <c r="AV127" s="13" t="s">
        <v>114</v>
      </c>
      <c r="AW127" s="13" t="s">
        <v>25</v>
      </c>
      <c r="AX127" s="13" t="s">
        <v>69</v>
      </c>
      <c r="AY127" s="152" t="s">
        <v>107</v>
      </c>
    </row>
    <row r="128" spans="1:65" s="14" customFormat="1">
      <c r="B128" s="158"/>
      <c r="D128" s="151" t="s">
        <v>116</v>
      </c>
      <c r="E128" s="159" t="s">
        <v>1</v>
      </c>
      <c r="F128" s="160" t="s">
        <v>119</v>
      </c>
      <c r="H128" s="161">
        <v>241.95499999999998</v>
      </c>
      <c r="L128" s="158"/>
      <c r="M128" s="162"/>
      <c r="N128" s="163"/>
      <c r="O128" s="163"/>
      <c r="P128" s="163"/>
      <c r="Q128" s="163"/>
      <c r="R128" s="163"/>
      <c r="S128" s="163"/>
      <c r="T128" s="164"/>
      <c r="AT128" s="159" t="s">
        <v>116</v>
      </c>
      <c r="AU128" s="159" t="s">
        <v>114</v>
      </c>
      <c r="AV128" s="14" t="s">
        <v>113</v>
      </c>
      <c r="AW128" s="14" t="s">
        <v>25</v>
      </c>
      <c r="AX128" s="14" t="s">
        <v>77</v>
      </c>
      <c r="AY128" s="159" t="s">
        <v>107</v>
      </c>
    </row>
    <row r="129" spans="1:65" s="2" customFormat="1" ht="42.75" customHeight="1">
      <c r="A129" s="28"/>
      <c r="B129" s="136"/>
      <c r="C129" s="137">
        <v>2</v>
      </c>
      <c r="D129" s="137" t="s">
        <v>109</v>
      </c>
      <c r="E129" s="138" t="s">
        <v>120</v>
      </c>
      <c r="F129" s="139" t="s">
        <v>121</v>
      </c>
      <c r="G129" s="140" t="s">
        <v>112</v>
      </c>
      <c r="H129" s="141">
        <v>241.95500000000001</v>
      </c>
      <c r="I129" s="141"/>
      <c r="J129" s="141">
        <f>ROUND(I129*H129,3)</f>
        <v>0</v>
      </c>
      <c r="K129" s="142"/>
      <c r="L129" s="29"/>
      <c r="M129" s="143" t="s">
        <v>1</v>
      </c>
      <c r="N129" s="144" t="s">
        <v>35</v>
      </c>
      <c r="O129" s="145">
        <v>9.8000000000000004E-2</v>
      </c>
      <c r="P129" s="145">
        <f>O129*H129</f>
        <v>23.711590000000001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47" t="s">
        <v>113</v>
      </c>
      <c r="AT129" s="147" t="s">
        <v>109</v>
      </c>
      <c r="AU129" s="147" t="s">
        <v>114</v>
      </c>
      <c r="AY129" s="16" t="s">
        <v>107</v>
      </c>
      <c r="BE129" s="148">
        <f>IF(N129="základná",J129,0)</f>
        <v>0</v>
      </c>
      <c r="BF129" s="148">
        <f>IF(N129="znížená",J129,0)</f>
        <v>0</v>
      </c>
      <c r="BG129" s="148">
        <f>IF(N129="zákl. prenesená",J129,0)</f>
        <v>0</v>
      </c>
      <c r="BH129" s="148">
        <f>IF(N129="zníž. prenesená",J129,0)</f>
        <v>0</v>
      </c>
      <c r="BI129" s="148">
        <f>IF(N129="nulová",J129,0)</f>
        <v>0</v>
      </c>
      <c r="BJ129" s="16" t="s">
        <v>114</v>
      </c>
      <c r="BK129" s="149">
        <f>ROUND(I129*H129,3)</f>
        <v>0</v>
      </c>
      <c r="BL129" s="16" t="s">
        <v>113</v>
      </c>
      <c r="BM129" s="147" t="s">
        <v>122</v>
      </c>
    </row>
    <row r="130" spans="1:65" s="12" customFormat="1" ht="22.9" customHeight="1">
      <c r="B130" s="124"/>
      <c r="D130" s="125" t="s">
        <v>68</v>
      </c>
      <c r="E130" s="134" t="s">
        <v>114</v>
      </c>
      <c r="F130" s="134" t="s">
        <v>125</v>
      </c>
      <c r="J130" s="135">
        <f>SUM(J131:J132)</f>
        <v>0</v>
      </c>
      <c r="L130" s="124"/>
      <c r="M130" s="128"/>
      <c r="N130" s="129"/>
      <c r="O130" s="129"/>
      <c r="P130" s="130">
        <f>SUM(P131:P133)</f>
        <v>25.4405</v>
      </c>
      <c r="Q130" s="129"/>
      <c r="R130" s="130">
        <f>SUM(R131:R133)</f>
        <v>0.27177899999999999</v>
      </c>
      <c r="S130" s="129"/>
      <c r="T130" s="131">
        <f>SUM(T131:T133)</f>
        <v>0</v>
      </c>
      <c r="AR130" s="125" t="s">
        <v>77</v>
      </c>
      <c r="AT130" s="132" t="s">
        <v>68</v>
      </c>
      <c r="AU130" s="132" t="s">
        <v>77</v>
      </c>
      <c r="AY130" s="125" t="s">
        <v>107</v>
      </c>
      <c r="BK130" s="133">
        <f>SUM(BK131:BK133)</f>
        <v>0</v>
      </c>
    </row>
    <row r="131" spans="1:65" s="2" customFormat="1" ht="33" customHeight="1">
      <c r="A131" s="28"/>
      <c r="B131" s="136"/>
      <c r="C131" s="137">
        <v>3</v>
      </c>
      <c r="D131" s="137" t="s">
        <v>109</v>
      </c>
      <c r="E131" s="138" t="s">
        <v>126</v>
      </c>
      <c r="F131" s="139" t="s">
        <v>127</v>
      </c>
      <c r="G131" s="140" t="s">
        <v>124</v>
      </c>
      <c r="H131" s="141">
        <v>620.5</v>
      </c>
      <c r="I131" s="141"/>
      <c r="J131" s="141">
        <f>ROUND(I131*H131,3)</f>
        <v>0</v>
      </c>
      <c r="K131" s="142"/>
      <c r="L131" s="29"/>
      <c r="M131" s="143" t="s">
        <v>1</v>
      </c>
      <c r="N131" s="144" t="s">
        <v>35</v>
      </c>
      <c r="O131" s="145">
        <v>4.1000000000000002E-2</v>
      </c>
      <c r="P131" s="145">
        <f>O131*H131</f>
        <v>25.4405</v>
      </c>
      <c r="Q131" s="145">
        <v>3.0000000000000001E-5</v>
      </c>
      <c r="R131" s="145">
        <f>Q131*H131</f>
        <v>1.8615E-2</v>
      </c>
      <c r="S131" s="145">
        <v>0</v>
      </c>
      <c r="T131" s="146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47" t="s">
        <v>113</v>
      </c>
      <c r="AT131" s="147" t="s">
        <v>109</v>
      </c>
      <c r="AU131" s="147" t="s">
        <v>114</v>
      </c>
      <c r="AY131" s="16" t="s">
        <v>107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6" t="s">
        <v>114</v>
      </c>
      <c r="BK131" s="149">
        <f>ROUND(I131*H131,3)</f>
        <v>0</v>
      </c>
      <c r="BL131" s="16" t="s">
        <v>113</v>
      </c>
      <c r="BM131" s="147" t="s">
        <v>128</v>
      </c>
    </row>
    <row r="132" spans="1:65" s="2" customFormat="1" ht="16.5" customHeight="1">
      <c r="A132" s="28"/>
      <c r="B132" s="136"/>
      <c r="C132" s="165">
        <v>4</v>
      </c>
      <c r="D132" s="165" t="s">
        <v>129</v>
      </c>
      <c r="E132" s="166" t="s">
        <v>130</v>
      </c>
      <c r="F132" s="167" t="s">
        <v>131</v>
      </c>
      <c r="G132" s="168" t="s">
        <v>124</v>
      </c>
      <c r="H132" s="169">
        <v>632.91</v>
      </c>
      <c r="I132" s="169"/>
      <c r="J132" s="169">
        <f>ROUND(I132*H132,3)</f>
        <v>0</v>
      </c>
      <c r="K132" s="170"/>
      <c r="L132" s="171"/>
      <c r="M132" s="172" t="s">
        <v>1</v>
      </c>
      <c r="N132" s="173" t="s">
        <v>35</v>
      </c>
      <c r="O132" s="145">
        <v>0</v>
      </c>
      <c r="P132" s="145">
        <f>O132*H132</f>
        <v>0</v>
      </c>
      <c r="Q132" s="145">
        <v>4.0000000000000002E-4</v>
      </c>
      <c r="R132" s="145">
        <f>Q132*H132</f>
        <v>0.253164</v>
      </c>
      <c r="S132" s="145">
        <v>0</v>
      </c>
      <c r="T132" s="146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47" t="s">
        <v>132</v>
      </c>
      <c r="AT132" s="147" t="s">
        <v>129</v>
      </c>
      <c r="AU132" s="147" t="s">
        <v>114</v>
      </c>
      <c r="AY132" s="16" t="s">
        <v>107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6" t="s">
        <v>114</v>
      </c>
      <c r="BK132" s="149">
        <f>ROUND(I132*H132,3)</f>
        <v>0</v>
      </c>
      <c r="BL132" s="16" t="s">
        <v>113</v>
      </c>
      <c r="BM132" s="147" t="s">
        <v>133</v>
      </c>
    </row>
    <row r="133" spans="1:65" s="13" customFormat="1">
      <c r="B133" s="150"/>
      <c r="D133" s="151" t="s">
        <v>116</v>
      </c>
      <c r="F133" s="153" t="s">
        <v>134</v>
      </c>
      <c r="H133" s="154">
        <v>632.91</v>
      </c>
      <c r="L133" s="150"/>
      <c r="M133" s="155"/>
      <c r="N133" s="156"/>
      <c r="O133" s="156"/>
      <c r="P133" s="156"/>
      <c r="Q133" s="156"/>
      <c r="R133" s="156"/>
      <c r="S133" s="156"/>
      <c r="T133" s="157"/>
      <c r="AT133" s="152" t="s">
        <v>116</v>
      </c>
      <c r="AU133" s="152" t="s">
        <v>114</v>
      </c>
      <c r="AV133" s="13" t="s">
        <v>114</v>
      </c>
      <c r="AW133" s="13" t="s">
        <v>3</v>
      </c>
      <c r="AX133" s="13" t="s">
        <v>77</v>
      </c>
      <c r="AY133" s="152" t="s">
        <v>107</v>
      </c>
    </row>
    <row r="134" spans="1:65" s="12" customFormat="1" ht="22.9" customHeight="1">
      <c r="B134" s="124"/>
      <c r="D134" s="125" t="s">
        <v>68</v>
      </c>
      <c r="E134" s="134" t="s">
        <v>123</v>
      </c>
      <c r="F134" s="134" t="s">
        <v>135</v>
      </c>
      <c r="J134" s="135">
        <f>SUM(J135:J139)</f>
        <v>0</v>
      </c>
      <c r="L134" s="124"/>
      <c r="M134" s="128"/>
      <c r="N134" s="129"/>
      <c r="O134" s="129"/>
      <c r="P134" s="130">
        <f>SUM(P135:P140)</f>
        <v>20.738999999999997</v>
      </c>
      <c r="Q134" s="129"/>
      <c r="R134" s="130">
        <f>SUM(R135:R140)</f>
        <v>392.27055799999999</v>
      </c>
      <c r="S134" s="129"/>
      <c r="T134" s="131">
        <f>SUM(T135:T140)</f>
        <v>0</v>
      </c>
      <c r="AR134" s="125" t="s">
        <v>77</v>
      </c>
      <c r="AT134" s="132" t="s">
        <v>68</v>
      </c>
      <c r="AU134" s="132" t="s">
        <v>77</v>
      </c>
      <c r="AY134" s="125" t="s">
        <v>107</v>
      </c>
      <c r="BK134" s="133">
        <f>SUM(BK135:BK140)</f>
        <v>0</v>
      </c>
    </row>
    <row r="135" spans="1:65" s="2" customFormat="1" ht="31.5" customHeight="1">
      <c r="A135" s="28"/>
      <c r="B135" s="136"/>
      <c r="C135" s="137">
        <v>5</v>
      </c>
      <c r="D135" s="137" t="s">
        <v>109</v>
      </c>
      <c r="E135" s="138" t="s">
        <v>136</v>
      </c>
      <c r="F135" s="139" t="s">
        <v>137</v>
      </c>
      <c r="G135" s="140" t="s">
        <v>124</v>
      </c>
      <c r="H135" s="141">
        <v>691.3</v>
      </c>
      <c r="I135" s="141"/>
      <c r="J135" s="141">
        <f>ROUND(I135*H135,3)</f>
        <v>0</v>
      </c>
      <c r="K135" s="142"/>
      <c r="L135" s="29"/>
      <c r="M135" s="143" t="s">
        <v>1</v>
      </c>
      <c r="N135" s="144" t="s">
        <v>35</v>
      </c>
      <c r="O135" s="145">
        <v>0.03</v>
      </c>
      <c r="P135" s="145">
        <f>O135*H135</f>
        <v>20.738999999999997</v>
      </c>
      <c r="Q135" s="145">
        <v>0.46166000000000001</v>
      </c>
      <c r="R135" s="145">
        <f>Q135*H135</f>
        <v>319.14555799999999</v>
      </c>
      <c r="S135" s="145">
        <v>0</v>
      </c>
      <c r="T135" s="14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47" t="s">
        <v>113</v>
      </c>
      <c r="AT135" s="147" t="s">
        <v>109</v>
      </c>
      <c r="AU135" s="147" t="s">
        <v>114</v>
      </c>
      <c r="AY135" s="16" t="s">
        <v>107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6" t="s">
        <v>114</v>
      </c>
      <c r="BK135" s="149">
        <f>ROUND(I135*H135,3)</f>
        <v>0</v>
      </c>
      <c r="BL135" s="16" t="s">
        <v>113</v>
      </c>
      <c r="BM135" s="147" t="s">
        <v>138</v>
      </c>
    </row>
    <row r="136" spans="1:65" s="13" customFormat="1">
      <c r="B136" s="150"/>
      <c r="D136" s="151" t="s">
        <v>116</v>
      </c>
      <c r="E136" s="152" t="s">
        <v>1</v>
      </c>
      <c r="F136" s="153" t="s">
        <v>139</v>
      </c>
      <c r="H136" s="154">
        <v>201.3</v>
      </c>
      <c r="L136" s="150"/>
      <c r="M136" s="155"/>
      <c r="N136" s="156"/>
      <c r="O136" s="156"/>
      <c r="P136" s="156"/>
      <c r="Q136" s="156"/>
      <c r="R136" s="156"/>
      <c r="S136" s="156"/>
      <c r="T136" s="157"/>
      <c r="AT136" s="152" t="s">
        <v>116</v>
      </c>
      <c r="AU136" s="152" t="s">
        <v>114</v>
      </c>
      <c r="AV136" s="13" t="s">
        <v>114</v>
      </c>
      <c r="AW136" s="13" t="s">
        <v>25</v>
      </c>
      <c r="AX136" s="13" t="s">
        <v>69</v>
      </c>
      <c r="AY136" s="152" t="s">
        <v>107</v>
      </c>
    </row>
    <row r="137" spans="1:65" s="13" customFormat="1">
      <c r="B137" s="150"/>
      <c r="D137" s="151" t="s">
        <v>116</v>
      </c>
      <c r="E137" s="152" t="s">
        <v>1</v>
      </c>
      <c r="F137" s="153" t="s">
        <v>140</v>
      </c>
      <c r="H137" s="154">
        <v>490</v>
      </c>
      <c r="L137" s="150"/>
      <c r="M137" s="155"/>
      <c r="N137" s="156"/>
      <c r="O137" s="156"/>
      <c r="P137" s="156"/>
      <c r="Q137" s="156"/>
      <c r="R137" s="156"/>
      <c r="S137" s="156"/>
      <c r="T137" s="157"/>
      <c r="AT137" s="152" t="s">
        <v>116</v>
      </c>
      <c r="AU137" s="152" t="s">
        <v>114</v>
      </c>
      <c r="AV137" s="13" t="s">
        <v>114</v>
      </c>
      <c r="AW137" s="13" t="s">
        <v>25</v>
      </c>
      <c r="AX137" s="13" t="s">
        <v>69</v>
      </c>
      <c r="AY137" s="152" t="s">
        <v>107</v>
      </c>
    </row>
    <row r="138" spans="1:65" s="14" customFormat="1">
      <c r="B138" s="158"/>
      <c r="D138" s="151" t="s">
        <v>116</v>
      </c>
      <c r="E138" s="159" t="s">
        <v>1</v>
      </c>
      <c r="F138" s="160" t="s">
        <v>119</v>
      </c>
      <c r="H138" s="161">
        <v>691.3</v>
      </c>
      <c r="L138" s="158"/>
      <c r="M138" s="162"/>
      <c r="N138" s="163"/>
      <c r="O138" s="163"/>
      <c r="P138" s="163"/>
      <c r="Q138" s="163"/>
      <c r="R138" s="163"/>
      <c r="S138" s="163"/>
      <c r="T138" s="164"/>
      <c r="AT138" s="159" t="s">
        <v>116</v>
      </c>
      <c r="AU138" s="159" t="s">
        <v>114</v>
      </c>
      <c r="AV138" s="14" t="s">
        <v>113</v>
      </c>
      <c r="AW138" s="14" t="s">
        <v>25</v>
      </c>
      <c r="AX138" s="14" t="s">
        <v>77</v>
      </c>
      <c r="AY138" s="159" t="s">
        <v>107</v>
      </c>
    </row>
    <row r="139" spans="1:65" s="2" customFormat="1" ht="16.5" customHeight="1">
      <c r="A139" s="28"/>
      <c r="B139" s="136"/>
      <c r="C139" s="165">
        <v>6</v>
      </c>
      <c r="D139" s="165" t="s">
        <v>129</v>
      </c>
      <c r="E139" s="166" t="s">
        <v>142</v>
      </c>
      <c r="F139" s="167" t="s">
        <v>143</v>
      </c>
      <c r="G139" s="168" t="s">
        <v>124</v>
      </c>
      <c r="H139" s="169">
        <v>562.5</v>
      </c>
      <c r="I139" s="169"/>
      <c r="J139" s="169">
        <f>ROUND(I139*H139,3)</f>
        <v>0</v>
      </c>
      <c r="K139" s="170"/>
      <c r="L139" s="171"/>
      <c r="M139" s="172" t="s">
        <v>1</v>
      </c>
      <c r="N139" s="173" t="s">
        <v>35</v>
      </c>
      <c r="O139" s="145">
        <v>0</v>
      </c>
      <c r="P139" s="145">
        <f>O139*H139</f>
        <v>0</v>
      </c>
      <c r="Q139" s="145">
        <v>0.13</v>
      </c>
      <c r="R139" s="145">
        <f>Q139*H139</f>
        <v>73.125</v>
      </c>
      <c r="S139" s="145">
        <v>0</v>
      </c>
      <c r="T139" s="14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47" t="s">
        <v>132</v>
      </c>
      <c r="AT139" s="147" t="s">
        <v>129</v>
      </c>
      <c r="AU139" s="147" t="s">
        <v>114</v>
      </c>
      <c r="AY139" s="16" t="s">
        <v>107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6" t="s">
        <v>114</v>
      </c>
      <c r="BK139" s="149">
        <f>ROUND(I139*H139,3)</f>
        <v>0</v>
      </c>
      <c r="BL139" s="16" t="s">
        <v>113</v>
      </c>
      <c r="BM139" s="147" t="s">
        <v>144</v>
      </c>
    </row>
    <row r="140" spans="1:65" s="13" customFormat="1">
      <c r="B140" s="150"/>
      <c r="D140" s="151" t="s">
        <v>116</v>
      </c>
      <c r="F140" s="153" t="s">
        <v>134</v>
      </c>
      <c r="H140" s="154">
        <v>632.91</v>
      </c>
      <c r="L140" s="150"/>
      <c r="M140" s="155"/>
      <c r="N140" s="156"/>
      <c r="O140" s="156"/>
      <c r="P140" s="156"/>
      <c r="Q140" s="156"/>
      <c r="R140" s="156"/>
      <c r="S140" s="156"/>
      <c r="T140" s="157"/>
      <c r="AT140" s="152" t="s">
        <v>116</v>
      </c>
      <c r="AU140" s="152" t="s">
        <v>114</v>
      </c>
      <c r="AV140" s="13" t="s">
        <v>114</v>
      </c>
      <c r="AW140" s="13" t="s">
        <v>3</v>
      </c>
      <c r="AX140" s="13" t="s">
        <v>77</v>
      </c>
      <c r="AY140" s="152" t="s">
        <v>107</v>
      </c>
    </row>
    <row r="141" spans="1:65" s="12" customFormat="1" ht="22.9" customHeight="1">
      <c r="B141" s="124"/>
      <c r="D141" s="125" t="s">
        <v>68</v>
      </c>
      <c r="E141" s="134" t="s">
        <v>141</v>
      </c>
      <c r="F141" s="134" t="s">
        <v>145</v>
      </c>
      <c r="J141" s="135">
        <f>SUM(J142:J144)</f>
        <v>0</v>
      </c>
      <c r="L141" s="124"/>
      <c r="M141" s="128"/>
      <c r="N141" s="129"/>
      <c r="O141" s="129"/>
      <c r="P141" s="130">
        <f>SUM(P142:P146)</f>
        <v>19.300080000000001</v>
      </c>
      <c r="Q141" s="129"/>
      <c r="R141" s="130">
        <f>SUM(R142:R146)</f>
        <v>41.517434400000006</v>
      </c>
      <c r="S141" s="129"/>
      <c r="T141" s="131">
        <f>SUM(T142:T146)</f>
        <v>0</v>
      </c>
      <c r="AR141" s="125" t="s">
        <v>77</v>
      </c>
      <c r="AT141" s="132" t="s">
        <v>68</v>
      </c>
      <c r="AU141" s="132" t="s">
        <v>77</v>
      </c>
      <c r="AY141" s="125" t="s">
        <v>107</v>
      </c>
      <c r="BK141" s="133">
        <f>SUM(BK142:BK146)</f>
        <v>0</v>
      </c>
    </row>
    <row r="142" spans="1:65" s="2" customFormat="1" ht="16.5" customHeight="1">
      <c r="A142" s="28"/>
      <c r="B142" s="136"/>
      <c r="C142" s="165">
        <v>7</v>
      </c>
      <c r="D142" s="165" t="s">
        <v>129</v>
      </c>
      <c r="E142" s="166" t="s">
        <v>146</v>
      </c>
      <c r="F142" s="167" t="s">
        <v>147</v>
      </c>
      <c r="G142" s="168" t="s">
        <v>148</v>
      </c>
      <c r="H142" s="169">
        <v>450</v>
      </c>
      <c r="I142" s="169"/>
      <c r="J142" s="169">
        <f>ROUND(I142*H142,3)</f>
        <v>0</v>
      </c>
      <c r="K142" s="170"/>
      <c r="L142" s="171"/>
      <c r="M142" s="172" t="s">
        <v>1</v>
      </c>
      <c r="N142" s="173" t="s">
        <v>35</v>
      </c>
      <c r="O142" s="145">
        <v>0</v>
      </c>
      <c r="P142" s="145">
        <f>O142*H142</f>
        <v>0</v>
      </c>
      <c r="Q142" s="145">
        <v>2.3E-2</v>
      </c>
      <c r="R142" s="145">
        <f>Q142*H142</f>
        <v>10.35</v>
      </c>
      <c r="S142" s="145">
        <v>0</v>
      </c>
      <c r="T142" s="146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47" t="s">
        <v>132</v>
      </c>
      <c r="AT142" s="147" t="s">
        <v>129</v>
      </c>
      <c r="AU142" s="147" t="s">
        <v>114</v>
      </c>
      <c r="AY142" s="16" t="s">
        <v>107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6" t="s">
        <v>114</v>
      </c>
      <c r="BK142" s="149">
        <f>ROUND(I142*H142,3)</f>
        <v>0</v>
      </c>
      <c r="BL142" s="16" t="s">
        <v>113</v>
      </c>
      <c r="BM142" s="147" t="s">
        <v>149</v>
      </c>
    </row>
    <row r="143" spans="1:65" s="13" customFormat="1">
      <c r="B143" s="150"/>
      <c r="D143" s="151" t="s">
        <v>116</v>
      </c>
      <c r="F143" s="153" t="s">
        <v>150</v>
      </c>
      <c r="H143" s="154">
        <v>495.6</v>
      </c>
      <c r="L143" s="150"/>
      <c r="M143" s="155"/>
      <c r="N143" s="156"/>
      <c r="O143" s="156"/>
      <c r="P143" s="156"/>
      <c r="Q143" s="156"/>
      <c r="R143" s="156"/>
      <c r="S143" s="156"/>
      <c r="T143" s="157"/>
      <c r="AT143" s="152" t="s">
        <v>116</v>
      </c>
      <c r="AU143" s="152" t="s">
        <v>114</v>
      </c>
      <c r="AV143" s="13" t="s">
        <v>114</v>
      </c>
      <c r="AW143" s="13" t="s">
        <v>3</v>
      </c>
      <c r="AX143" s="13" t="s">
        <v>77</v>
      </c>
      <c r="AY143" s="152" t="s">
        <v>107</v>
      </c>
    </row>
    <row r="144" spans="1:65" s="2" customFormat="1" ht="33.75" customHeight="1">
      <c r="A144" s="28"/>
      <c r="B144" s="136"/>
      <c r="C144" s="137">
        <v>8</v>
      </c>
      <c r="D144" s="137" t="s">
        <v>109</v>
      </c>
      <c r="E144" s="138" t="s">
        <v>151</v>
      </c>
      <c r="F144" s="139" t="s">
        <v>152</v>
      </c>
      <c r="G144" s="140" t="s">
        <v>112</v>
      </c>
      <c r="H144" s="141">
        <v>14.16</v>
      </c>
      <c r="I144" s="141"/>
      <c r="J144" s="141">
        <f>ROUND(I144*H144,3)</f>
        <v>0</v>
      </c>
      <c r="K144" s="142"/>
      <c r="L144" s="29"/>
      <c r="M144" s="143" t="s">
        <v>1</v>
      </c>
      <c r="N144" s="144" t="s">
        <v>35</v>
      </c>
      <c r="O144" s="145">
        <v>1.363</v>
      </c>
      <c r="P144" s="145">
        <f>O144*H144</f>
        <v>19.300080000000001</v>
      </c>
      <c r="Q144" s="145">
        <v>2.2010900000000002</v>
      </c>
      <c r="R144" s="145">
        <f>Q144*H144</f>
        <v>31.167434400000005</v>
      </c>
      <c r="S144" s="145">
        <v>0</v>
      </c>
      <c r="T144" s="14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47" t="s">
        <v>113</v>
      </c>
      <c r="AT144" s="147" t="s">
        <v>109</v>
      </c>
      <c r="AU144" s="147" t="s">
        <v>114</v>
      </c>
      <c r="AY144" s="16" t="s">
        <v>107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6" t="s">
        <v>114</v>
      </c>
      <c r="BK144" s="149">
        <f>ROUND(I144*H144,3)</f>
        <v>0</v>
      </c>
      <c r="BL144" s="16" t="s">
        <v>113</v>
      </c>
      <c r="BM144" s="147" t="s">
        <v>153</v>
      </c>
    </row>
    <row r="145" spans="1:65" s="13" customFormat="1">
      <c r="B145" s="150"/>
      <c r="D145" s="151" t="s">
        <v>116</v>
      </c>
      <c r="E145" s="152" t="s">
        <v>1</v>
      </c>
      <c r="F145" s="153" t="s">
        <v>154</v>
      </c>
      <c r="H145" s="154">
        <v>14.16</v>
      </c>
      <c r="L145" s="150"/>
      <c r="M145" s="155"/>
      <c r="N145" s="156"/>
      <c r="O145" s="156"/>
      <c r="P145" s="156"/>
      <c r="Q145" s="156"/>
      <c r="R145" s="156"/>
      <c r="S145" s="156"/>
      <c r="T145" s="157"/>
      <c r="AT145" s="152" t="s">
        <v>116</v>
      </c>
      <c r="AU145" s="152" t="s">
        <v>114</v>
      </c>
      <c r="AV145" s="13" t="s">
        <v>114</v>
      </c>
      <c r="AW145" s="13" t="s">
        <v>25</v>
      </c>
      <c r="AX145" s="13" t="s">
        <v>69</v>
      </c>
      <c r="AY145" s="152" t="s">
        <v>107</v>
      </c>
    </row>
    <row r="146" spans="1:65" s="14" customFormat="1">
      <c r="B146" s="158"/>
      <c r="D146" s="151" t="s">
        <v>116</v>
      </c>
      <c r="E146" s="159" t="s">
        <v>1</v>
      </c>
      <c r="F146" s="160" t="s">
        <v>119</v>
      </c>
      <c r="H146" s="161">
        <v>14.16</v>
      </c>
      <c r="L146" s="158"/>
      <c r="M146" s="162"/>
      <c r="N146" s="163"/>
      <c r="O146" s="163"/>
      <c r="P146" s="163"/>
      <c r="Q146" s="163"/>
      <c r="R146" s="163"/>
      <c r="S146" s="163"/>
      <c r="T146" s="164"/>
      <c r="AT146" s="159" t="s">
        <v>116</v>
      </c>
      <c r="AU146" s="159" t="s">
        <v>114</v>
      </c>
      <c r="AV146" s="14" t="s">
        <v>113</v>
      </c>
      <c r="AW146" s="14" t="s">
        <v>25</v>
      </c>
      <c r="AX146" s="14" t="s">
        <v>77</v>
      </c>
      <c r="AY146" s="159" t="s">
        <v>107</v>
      </c>
    </row>
    <row r="147" spans="1:65" s="12" customFormat="1" ht="22.9" customHeight="1">
      <c r="B147" s="124"/>
      <c r="D147" s="125" t="s">
        <v>68</v>
      </c>
      <c r="E147" s="134" t="s">
        <v>155</v>
      </c>
      <c r="F147" s="134" t="s">
        <v>159</v>
      </c>
      <c r="J147" s="135">
        <f>J148</f>
        <v>0</v>
      </c>
      <c r="L147" s="124"/>
      <c r="M147" s="128"/>
      <c r="N147" s="129"/>
      <c r="O147" s="129"/>
      <c r="P147" s="130">
        <f>P148</f>
        <v>5.5020000000000007</v>
      </c>
      <c r="Q147" s="129"/>
      <c r="R147" s="130">
        <f>R148</f>
        <v>0</v>
      </c>
      <c r="S147" s="129"/>
      <c r="T147" s="131">
        <f>T148</f>
        <v>0</v>
      </c>
      <c r="AR147" s="125" t="s">
        <v>77</v>
      </c>
      <c r="AT147" s="132" t="s">
        <v>68</v>
      </c>
      <c r="AU147" s="132" t="s">
        <v>77</v>
      </c>
      <c r="AY147" s="125" t="s">
        <v>107</v>
      </c>
      <c r="BK147" s="133">
        <f>BK148</f>
        <v>0</v>
      </c>
    </row>
    <row r="148" spans="1:65" s="2" customFormat="1" ht="30" customHeight="1">
      <c r="A148" s="28"/>
      <c r="B148" s="136"/>
      <c r="C148" s="137">
        <v>9</v>
      </c>
      <c r="D148" s="137"/>
      <c r="E148" s="138" t="s">
        <v>160</v>
      </c>
      <c r="F148" s="139" t="s">
        <v>157</v>
      </c>
      <c r="G148" s="140" t="s">
        <v>158</v>
      </c>
      <c r="H148" s="141">
        <v>14</v>
      </c>
      <c r="I148" s="141"/>
      <c r="J148" s="141">
        <f>ROUND(I148*H148,3)</f>
        <v>0</v>
      </c>
      <c r="K148" s="142"/>
      <c r="L148" s="29"/>
      <c r="M148" s="174" t="s">
        <v>1</v>
      </c>
      <c r="N148" s="175" t="s">
        <v>35</v>
      </c>
      <c r="O148" s="176">
        <v>0.39300000000000002</v>
      </c>
      <c r="P148" s="176">
        <f>O148*H148</f>
        <v>5.5020000000000007</v>
      </c>
      <c r="Q148" s="176">
        <v>0</v>
      </c>
      <c r="R148" s="176">
        <f>Q148*H148</f>
        <v>0</v>
      </c>
      <c r="S148" s="176">
        <v>0</v>
      </c>
      <c r="T148" s="177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47" t="s">
        <v>113</v>
      </c>
      <c r="AT148" s="147" t="s">
        <v>109</v>
      </c>
      <c r="AU148" s="147" t="s">
        <v>114</v>
      </c>
      <c r="AY148" s="16" t="s">
        <v>107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6" t="s">
        <v>114</v>
      </c>
      <c r="BK148" s="149">
        <f>ROUND(I148*H148,3)</f>
        <v>0</v>
      </c>
      <c r="BL148" s="16" t="s">
        <v>113</v>
      </c>
      <c r="BM148" s="147" t="s">
        <v>156</v>
      </c>
    </row>
    <row r="149" spans="1:65" s="2" customFormat="1" ht="6.95" customHeight="1">
      <c r="A149" s="28"/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29"/>
      <c r="M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</sheetData>
  <autoFilter ref="C121:K14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V1 - Komunikácia - zámkov...</vt:lpstr>
      <vt:lpstr>'Rekapitulácia stavby'!Názvy_tlače</vt:lpstr>
      <vt:lpstr>'V1 - Komunikácia - zámkov...'!Názvy_tlače</vt:lpstr>
      <vt:lpstr>'Rekapitulácia stavby'!Oblasť_tlače</vt:lpstr>
      <vt:lpstr>'V1 - Komunikácia - zámkov...'!Oblasť_tlače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DESKTOP-PV986G6\Toshiba</dc:creator>
  <cp:lastModifiedBy>MAJERNIKOVÁ Anna</cp:lastModifiedBy>
  <cp:lastPrinted>2020-06-17T12:50:49Z</cp:lastPrinted>
  <dcterms:created xsi:type="dcterms:W3CDTF">2020-05-04T12:47:34Z</dcterms:created>
  <dcterms:modified xsi:type="dcterms:W3CDTF">2020-06-17T14:31:51Z</dcterms:modified>
</cp:coreProperties>
</file>